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rst.singprasat\Project\Exercise_Final\"/>
    </mc:Choice>
  </mc:AlternateContent>
  <bookViews>
    <workbookView xWindow="0" yWindow="0" windowWidth="20490" windowHeight="7575"/>
  </bookViews>
  <sheets>
    <sheet name="ข้อ 1 กรณีแนวโน้ม Linear" sheetId="2" r:id="rId1"/>
    <sheet name="ข้อ 2 กรณีแนวโน้ม Quadratic" sheetId="1" r:id="rId2"/>
    <sheet name="ข้อ 3 กรณีแนวโน้ม Exponential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L29" i="2" l="1"/>
  <c r="AL30" i="2"/>
  <c r="AL31" i="2"/>
  <c r="AL28" i="2"/>
  <c r="AM29" i="1" l="1"/>
  <c r="AM28" i="1"/>
  <c r="AM27" i="1"/>
  <c r="AM26" i="1"/>
  <c r="AK29" i="1"/>
  <c r="AK28" i="1"/>
  <c r="AK27" i="1"/>
  <c r="AK26" i="1"/>
  <c r="AM29" i="3" l="1"/>
  <c r="AM28" i="3"/>
  <c r="AM27" i="3"/>
  <c r="AM26" i="3"/>
  <c r="O29" i="3" l="1"/>
  <c r="O28" i="3"/>
  <c r="O27" i="3"/>
  <c r="O26" i="3"/>
  <c r="XEU42" i="3"/>
  <c r="XEV42" i="3" s="1"/>
  <c r="XEW42" i="3" s="1"/>
  <c r="XEX42" i="3" s="1"/>
  <c r="XEU43" i="3"/>
  <c r="XEV43" i="3" s="1"/>
  <c r="XEW43" i="3" s="1"/>
  <c r="XEX43" i="3" s="1"/>
  <c r="XEU44" i="3"/>
  <c r="XEV44" i="3" s="1"/>
  <c r="XEW44" i="3" s="1"/>
  <c r="XEX44" i="3" s="1"/>
  <c r="XEU38" i="3"/>
  <c r="XEV38" i="3" s="1"/>
  <c r="XEW38" i="3" s="1"/>
  <c r="XEX38" i="3" s="1"/>
  <c r="XEU39" i="3"/>
  <c r="XEV39" i="3" s="1"/>
  <c r="XEW39" i="3" s="1"/>
  <c r="XEX39" i="3" s="1"/>
  <c r="XEU40" i="3"/>
  <c r="XEV40" i="3" s="1"/>
  <c r="XEW40" i="3" s="1"/>
  <c r="XEX40" i="3" s="1"/>
  <c r="XEU41" i="3"/>
  <c r="XEV41" i="3" s="1"/>
  <c r="XEW41" i="3" s="1"/>
  <c r="XEX41" i="3" s="1"/>
  <c r="XEU37" i="3"/>
  <c r="XEV37" i="3" s="1"/>
  <c r="XEW37" i="3" s="1"/>
  <c r="XEX37" i="3" s="1"/>
  <c r="XEU8" i="3"/>
  <c r="XEV8" i="3" s="1"/>
  <c r="XEW8" i="3" s="1"/>
  <c r="XEX8" i="3" s="1"/>
  <c r="XEU7" i="3"/>
  <c r="XEV7" i="3" s="1"/>
  <c r="XEW7" i="3" s="1"/>
  <c r="XEX7" i="3" s="1"/>
  <c r="XEU6" i="3"/>
  <c r="XEV6" i="3" s="1"/>
  <c r="XEW6" i="3" s="1"/>
  <c r="XEX6" i="3" s="1"/>
  <c r="XEU5" i="3"/>
  <c r="XEV5" i="3" s="1"/>
  <c r="XEW5" i="3" s="1"/>
  <c r="XEX5" i="3" s="1"/>
  <c r="XEU16" i="3"/>
  <c r="XEV16" i="3" s="1"/>
  <c r="XEW16" i="3" s="1"/>
  <c r="XEX16" i="3" s="1"/>
  <c r="XEU15" i="3"/>
  <c r="XEV15" i="3" s="1"/>
  <c r="XEW15" i="3" s="1"/>
  <c r="XEX15" i="3" s="1"/>
  <c r="XEU14" i="3"/>
  <c r="XEV14" i="3" s="1"/>
  <c r="XEW14" i="3" s="1"/>
  <c r="XEX14" i="3" s="1"/>
  <c r="XEU13" i="3"/>
  <c r="XEV13" i="3" s="1"/>
  <c r="XEW13" i="3" s="1"/>
  <c r="XEX13" i="3" s="1"/>
  <c r="XEU36" i="3"/>
  <c r="XEV36" i="3" s="1"/>
  <c r="XEW36" i="3" s="1"/>
  <c r="XEX36" i="3" s="1"/>
  <c r="XEU35" i="3"/>
  <c r="XEV35" i="3" s="1"/>
  <c r="XEW35" i="3" s="1"/>
  <c r="XEX35" i="3" s="1"/>
  <c r="XEU34" i="3"/>
  <c r="XEV34" i="3" s="1"/>
  <c r="XEW34" i="3" s="1"/>
  <c r="XEX34" i="3" s="1"/>
  <c r="XEU33" i="3"/>
  <c r="XEV33" i="3" s="1"/>
  <c r="XEW33" i="3" s="1"/>
  <c r="XEX33" i="3" s="1"/>
  <c r="XEU32" i="3"/>
  <c r="XEV32" i="3" s="1"/>
  <c r="XEW32" i="3" s="1"/>
  <c r="XEX32" i="3" s="1"/>
  <c r="XEU31" i="3"/>
  <c r="XEV31" i="3" s="1"/>
  <c r="XEW31" i="3" s="1"/>
  <c r="XEX31" i="3" s="1"/>
  <c r="XEU30" i="3"/>
  <c r="XEV30" i="3" s="1"/>
  <c r="XEW30" i="3" s="1"/>
  <c r="XEX30" i="3" s="1"/>
  <c r="XEU29" i="3"/>
  <c r="XEV29" i="3" s="1"/>
  <c r="XEW29" i="3" s="1"/>
  <c r="XEX29" i="3" s="1"/>
  <c r="XEU28" i="3"/>
  <c r="XEV28" i="3" s="1"/>
  <c r="XEW28" i="3" s="1"/>
  <c r="XEX28" i="3" s="1"/>
  <c r="XEU27" i="3"/>
  <c r="XEV27" i="3" s="1"/>
  <c r="XEW27" i="3" s="1"/>
  <c r="XEX27" i="3" s="1"/>
  <c r="XEU26" i="3"/>
  <c r="XEV26" i="3" s="1"/>
  <c r="XEW26" i="3" s="1"/>
  <c r="XEX26" i="3" s="1"/>
  <c r="XEU25" i="3"/>
  <c r="XEV25" i="3" s="1"/>
  <c r="XEW25" i="3" s="1"/>
  <c r="XEX25" i="3" s="1"/>
  <c r="XEU24" i="3"/>
  <c r="XEV24" i="3" s="1"/>
  <c r="XEW24" i="3" s="1"/>
  <c r="XEX24" i="3" s="1"/>
  <c r="XEU23" i="3"/>
  <c r="XEV23" i="3" s="1"/>
  <c r="XEW23" i="3" s="1"/>
  <c r="XEX23" i="3" s="1"/>
  <c r="XEU22" i="3"/>
  <c r="XEV22" i="3" s="1"/>
  <c r="XEW22" i="3" s="1"/>
  <c r="XEX22" i="3" s="1"/>
  <c r="XEU21" i="3"/>
  <c r="XEV21" i="3" s="1"/>
  <c r="XEW21" i="3" s="1"/>
  <c r="XEX21" i="3" s="1"/>
  <c r="XEU20" i="3"/>
  <c r="XEV20" i="3" s="1"/>
  <c r="XEW20" i="3" s="1"/>
  <c r="XEX20" i="3" s="1"/>
  <c r="XEU19" i="3"/>
  <c r="XEV19" i="3" s="1"/>
  <c r="XEW19" i="3" s="1"/>
  <c r="XEX19" i="3" s="1"/>
  <c r="XEU18" i="3"/>
  <c r="XEV18" i="3" s="1"/>
  <c r="XEW18" i="3" s="1"/>
  <c r="XEX18" i="3" s="1"/>
  <c r="XEU17" i="3"/>
  <c r="XEV17" i="3" s="1"/>
  <c r="XEW17" i="3" s="1"/>
  <c r="XEX17" i="3" s="1"/>
  <c r="XEU12" i="3"/>
  <c r="XEV12" i="3" s="1"/>
  <c r="XEW12" i="3" s="1"/>
  <c r="XEX12" i="3" s="1"/>
  <c r="XEU11" i="3"/>
  <c r="XEV11" i="3" s="1"/>
  <c r="XEW11" i="3" s="1"/>
  <c r="XEX11" i="3" s="1"/>
  <c r="XEU10" i="3"/>
  <c r="XEV10" i="3" s="1"/>
  <c r="XEW10" i="3" s="1"/>
  <c r="XEX10" i="3" s="1"/>
  <c r="XEU9" i="3"/>
  <c r="XEV9" i="3" s="1"/>
  <c r="XEW9" i="3" s="1"/>
  <c r="XEX9" i="3" s="1"/>
  <c r="L14" i="3" l="1"/>
  <c r="L16" i="3"/>
  <c r="O16" i="3"/>
  <c r="S16" i="3"/>
  <c r="AJ17" i="3"/>
  <c r="K16" i="3"/>
  <c r="M15" i="3"/>
  <c r="AQ14" i="3"/>
  <c r="AK16" i="3"/>
  <c r="AK15" i="3"/>
  <c r="AL14" i="3"/>
  <c r="AM15" i="3"/>
  <c r="AN14" i="3"/>
  <c r="P16" i="3"/>
  <c r="AO15" i="3"/>
  <c r="AP15" i="3"/>
  <c r="T14" i="3"/>
  <c r="AJ14" i="3"/>
  <c r="N17" i="3"/>
  <c r="AL17" i="3"/>
  <c r="AL16" i="3"/>
  <c r="AM17" i="3"/>
  <c r="O17" i="3"/>
  <c r="N31" i="2"/>
  <c r="N30" i="2"/>
  <c r="N29" i="2"/>
  <c r="N28" i="2"/>
  <c r="P14" i="3" l="1"/>
  <c r="L17" i="3"/>
  <c r="AJ16" i="3"/>
  <c r="AQ16" i="3"/>
  <c r="AM16" i="3"/>
  <c r="N16" i="3"/>
  <c r="AK14" i="3"/>
  <c r="M16" i="3"/>
  <c r="AN16" i="3"/>
  <c r="AL15" i="3"/>
  <c r="N15" i="3"/>
  <c r="O15" i="3"/>
  <c r="R15" i="3"/>
  <c r="AI16" i="3"/>
  <c r="S14" i="3"/>
  <c r="Q15" i="3"/>
  <c r="AR14" i="3"/>
  <c r="N14" i="3"/>
  <c r="AK17" i="3"/>
  <c r="M17" i="3"/>
  <c r="AR15" i="3"/>
  <c r="T15" i="3"/>
  <c r="AM14" i="3"/>
  <c r="O14" i="3"/>
  <c r="S15" i="3"/>
  <c r="AQ15" i="3"/>
  <c r="R16" i="3"/>
  <c r="AP16" i="3"/>
  <c r="S17" i="3"/>
  <c r="AQ17" i="3"/>
  <c r="Q17" i="3"/>
  <c r="AO17" i="3"/>
  <c r="AP17" i="3"/>
  <c r="R17" i="3"/>
  <c r="P17" i="3"/>
  <c r="AN17" i="3"/>
  <c r="R14" i="3"/>
  <c r="AP14" i="3"/>
  <c r="P15" i="3"/>
  <c r="AN15" i="3"/>
  <c r="Q14" i="3"/>
  <c r="AO14" i="3"/>
  <c r="AJ15" i="3"/>
  <c r="L15" i="3"/>
  <c r="K17" i="3"/>
  <c r="AI17" i="3"/>
  <c r="Q16" i="3"/>
  <c r="AO16" i="3"/>
  <c r="L14" i="2"/>
  <c r="M14" i="3" l="1"/>
  <c r="AI17" i="2"/>
  <c r="M14" i="2"/>
  <c r="N14" i="2"/>
  <c r="P14" i="2"/>
  <c r="Q14" i="2"/>
  <c r="R14" i="2"/>
  <c r="S14" i="2"/>
  <c r="T14" i="2"/>
  <c r="AI16" i="2"/>
  <c r="AJ17" i="2"/>
  <c r="AK17" i="2"/>
  <c r="AL17" i="2"/>
  <c r="AM17" i="2"/>
  <c r="AN17" i="2"/>
  <c r="Q17" i="2"/>
  <c r="AP17" i="2"/>
  <c r="AQ17" i="2"/>
  <c r="AK15" i="2"/>
  <c r="AN15" i="2"/>
  <c r="AO15" i="2"/>
  <c r="R15" i="2"/>
  <c r="AR15" i="2"/>
  <c r="P17" i="2"/>
  <c r="M15" i="2"/>
  <c r="Q15" i="2"/>
  <c r="L17" i="2"/>
  <c r="AJ15" i="2"/>
  <c r="L15" i="2"/>
  <c r="AJ14" i="2"/>
  <c r="AW59" i="1"/>
  <c r="Z59" i="1"/>
  <c r="K17" i="2" l="1"/>
  <c r="R17" i="2"/>
  <c r="O17" i="2"/>
  <c r="AN14" i="2"/>
  <c r="AP15" i="2"/>
  <c r="AO14" i="2"/>
  <c r="N17" i="2"/>
  <c r="T15" i="2"/>
  <c r="K16" i="2"/>
  <c r="N15" i="2"/>
  <c r="M17" i="2"/>
  <c r="AM14" i="2"/>
  <c r="O14" i="2"/>
  <c r="S17" i="2"/>
  <c r="AM15" i="2"/>
  <c r="O15" i="2"/>
  <c r="AR14" i="2"/>
  <c r="AK14" i="2"/>
  <c r="AL15" i="2"/>
  <c r="P15" i="2"/>
  <c r="AK27" i="3"/>
  <c r="AL27" i="3" s="1"/>
  <c r="AN27" i="3" s="1"/>
  <c r="AK29" i="3"/>
  <c r="AL29" i="3" s="1"/>
  <c r="AN29" i="3" s="1"/>
  <c r="AK26" i="3"/>
  <c r="AL26" i="3" s="1"/>
  <c r="AK28" i="3"/>
  <c r="AL28" i="3" s="1"/>
  <c r="AN28" i="3" s="1"/>
  <c r="M28" i="3"/>
  <c r="N28" i="3" s="1"/>
  <c r="P28" i="3" s="1"/>
  <c r="M26" i="3"/>
  <c r="N26" i="3" s="1"/>
  <c r="P26" i="3" s="1"/>
  <c r="M27" i="3"/>
  <c r="N27" i="3" s="1"/>
  <c r="P27" i="3" s="1"/>
  <c r="M29" i="3"/>
  <c r="N29" i="3" s="1"/>
  <c r="P29" i="3" s="1"/>
  <c r="AL14" i="2"/>
  <c r="AP14" i="2"/>
  <c r="AO17" i="2"/>
  <c r="AQ14" i="2"/>
  <c r="AQ15" i="2"/>
  <c r="S15" i="2"/>
  <c r="P16" i="2"/>
  <c r="AN16" i="2"/>
  <c r="AK16" i="2"/>
  <c r="M16" i="2"/>
  <c r="S16" i="2"/>
  <c r="AQ16" i="2"/>
  <c r="L16" i="2"/>
  <c r="AJ16" i="2"/>
  <c r="AP16" i="2"/>
  <c r="R16" i="2"/>
  <c r="O16" i="2"/>
  <c r="AM16" i="2"/>
  <c r="N16" i="2"/>
  <c r="AL16" i="2"/>
  <c r="AO16" i="2"/>
  <c r="Q16" i="2"/>
  <c r="P27" i="1"/>
  <c r="P28" i="1"/>
  <c r="P29" i="1"/>
  <c r="P26" i="1"/>
  <c r="N27" i="1"/>
  <c r="N28" i="1"/>
  <c r="N29" i="1"/>
  <c r="N26" i="1"/>
  <c r="AK31" i="2" l="1"/>
  <c r="AM31" i="2" s="1"/>
  <c r="AK29" i="2"/>
  <c r="AM29" i="2" s="1"/>
  <c r="V60" i="1"/>
  <c r="AA60" i="1" s="1"/>
  <c r="AN26" i="3"/>
  <c r="M28" i="2"/>
  <c r="O28" i="2" s="1"/>
  <c r="AS59" i="1"/>
  <c r="AX59" i="1" s="1"/>
  <c r="AS58" i="1"/>
  <c r="AQ60" i="1"/>
  <c r="AW60" i="1" s="1"/>
  <c r="V59" i="1"/>
  <c r="AA59" i="1" s="1"/>
  <c r="T60" i="1"/>
  <c r="Z60" i="1" s="1"/>
  <c r="V58" i="1"/>
  <c r="M31" i="2" l="1"/>
  <c r="O31" i="2" s="1"/>
  <c r="AK30" i="2"/>
  <c r="AM30" i="2" s="1"/>
  <c r="M29" i="2"/>
  <c r="O29" i="2" s="1"/>
  <c r="AK28" i="2"/>
  <c r="AM28" i="2" s="1"/>
  <c r="AS60" i="1"/>
  <c r="AX60" i="1" s="1"/>
  <c r="M30" i="2"/>
  <c r="S16" i="1"/>
  <c r="O16" i="1"/>
  <c r="Q17" i="1"/>
  <c r="M17" i="1"/>
  <c r="O15" i="1"/>
  <c r="AM14" i="1"/>
  <c r="R15" i="1"/>
  <c r="N15" i="1"/>
  <c r="AP16" i="1"/>
  <c r="S15" i="1"/>
  <c r="AQ14" i="1"/>
  <c r="L14" i="1"/>
  <c r="P16" i="1"/>
  <c r="L16" i="1"/>
  <c r="AH16" i="1"/>
  <c r="AP15" i="1"/>
  <c r="O30" i="2" l="1"/>
  <c r="K16" i="1"/>
  <c r="AJ17" i="1"/>
  <c r="AN17" i="1"/>
  <c r="AI16" i="1"/>
  <c r="P14" i="1"/>
  <c r="AL16" i="1"/>
  <c r="AL15" i="1"/>
  <c r="AM16" i="1"/>
  <c r="M15" i="1"/>
  <c r="AJ15" i="1"/>
  <c r="AI14" i="1"/>
  <c r="Q15" i="1"/>
  <c r="AN15" i="1"/>
  <c r="AK15" i="1"/>
  <c r="AO15" i="1"/>
  <c r="T14" i="1"/>
  <c r="K17" i="1"/>
  <c r="AH17" i="1"/>
  <c r="R14" i="1"/>
  <c r="AO14" i="1"/>
  <c r="M16" i="1"/>
  <c r="AJ16" i="1"/>
  <c r="P17" i="1"/>
  <c r="AM17" i="1"/>
  <c r="AN14" i="1"/>
  <c r="Q14" i="1"/>
  <c r="O17" i="1"/>
  <c r="AL17" i="1"/>
  <c r="L15" i="1"/>
  <c r="AI15" i="1"/>
  <c r="Q16" i="1"/>
  <c r="AN16" i="1"/>
  <c r="O14" i="1"/>
  <c r="AL14" i="1"/>
  <c r="N17" i="1"/>
  <c r="AK17" i="1"/>
  <c r="S17" i="1"/>
  <c r="AP17" i="1"/>
  <c r="P15" i="1"/>
  <c r="AM15" i="1"/>
  <c r="R16" i="1"/>
  <c r="AO16" i="1"/>
  <c r="S14" i="1"/>
  <c r="AP14" i="1"/>
  <c r="R17" i="1"/>
  <c r="AO17" i="1"/>
  <c r="N14" i="1"/>
  <c r="AK14" i="1"/>
  <c r="T15" i="1"/>
  <c r="AQ15" i="1"/>
  <c r="L17" i="1"/>
  <c r="AI17" i="1"/>
  <c r="N16" i="1"/>
  <c r="AK16" i="1"/>
  <c r="M14" i="1"/>
  <c r="AJ14" i="1"/>
  <c r="V66" i="3" l="1"/>
  <c r="Y68" i="2" l="1"/>
  <c r="AW68" i="2"/>
  <c r="AT66" i="3"/>
  <c r="M26" i="1"/>
  <c r="M28" i="1"/>
  <c r="M29" i="1"/>
  <c r="M27" i="1"/>
  <c r="AJ28" i="1"/>
  <c r="AJ27" i="1"/>
  <c r="AJ29" i="1"/>
  <c r="AJ26" i="1"/>
  <c r="W68" i="2" l="1"/>
  <c r="AU68" i="2"/>
  <c r="AN27" i="1"/>
  <c r="AL27" i="1"/>
  <c r="AN26" i="1"/>
  <c r="AL26" i="1"/>
  <c r="AN28" i="1"/>
  <c r="AL28" i="1"/>
  <c r="AN29" i="1"/>
  <c r="AL29" i="1"/>
  <c r="AU59" i="1"/>
  <c r="AY59" i="1" s="1"/>
  <c r="Q29" i="1"/>
  <c r="O29" i="1"/>
  <c r="X59" i="1"/>
  <c r="O26" i="1"/>
  <c r="Q26" i="1"/>
  <c r="O28" i="1"/>
  <c r="Q28" i="1"/>
  <c r="O27" i="1"/>
  <c r="Q27" i="1"/>
  <c r="AU58" i="1" l="1"/>
  <c r="X60" i="1"/>
  <c r="AB60" i="1" s="1"/>
  <c r="AU60" i="1"/>
  <c r="AY60" i="1" s="1"/>
  <c r="AB59" i="1" l="1"/>
  <c r="X58" i="1"/>
</calcChain>
</file>

<file path=xl/sharedStrings.xml><?xml version="1.0" encoding="utf-8"?>
<sst xmlns="http://schemas.openxmlformats.org/spreadsheetml/2006/main" count="221" uniqueCount="77">
  <si>
    <t>Yt</t>
  </si>
  <si>
    <t>ผลรวม
4 ไตรมาส</t>
  </si>
  <si>
    <t>ผลรวมของ
ผลรวม 4 ไตรมาส</t>
  </si>
  <si>
    <t>ตอบ</t>
  </si>
  <si>
    <t>และจากที่รู้ว่าจำนวนฤดูกาลเป็นเท่าไรแล้ว จึงคำนวณหา MAt เพื่อกำจัดแนวโน้มออกจากอนุกรมเวลา</t>
  </si>
  <si>
    <t>ไตรมาส</t>
  </si>
  <si>
    <t>ปี</t>
  </si>
  <si>
    <t>โดยทำการ Si (hat) adj. เมื่อเราต้องการทราบว่าในแต่ละฤดูกาลนั้น
มีค่าเพิ่มขึ้น หรือ ลดลงจากปกติเท่าใด</t>
  </si>
  <si>
    <t>ผลรวม</t>
  </si>
  <si>
    <t>สำหรับรูปแบบบวก</t>
  </si>
  <si>
    <t>สำหรับรูปแบบคูณ</t>
  </si>
  <si>
    <t>จะได้อนุกรมเวลาที่ปรับฤดูกาลออกแล้ว ดังนี้</t>
  </si>
  <si>
    <t>หลังจากที่เราหา Yt ที่ปรับฤดูกาลออกแล้ว ให้ลองพล๊อตกราฟดูว่าข้อมูลที่ปรับค่าแล้วนี้ มีลักษณะแนวโน้มแบบใด</t>
  </si>
  <si>
    <t>b0</t>
  </si>
  <si>
    <t>+</t>
  </si>
  <si>
    <t>b1</t>
  </si>
  <si>
    <t>►►►</t>
  </si>
  <si>
    <t xml:space="preserve">ผลรวม ► </t>
  </si>
  <si>
    <t>โดย ณ ที่นี้จะให้แสดงวิธีทำเฉพาะแนวโน้มแบบ "ควอดราติก"</t>
  </si>
  <si>
    <t>หมายเหตุ</t>
  </si>
  <si>
    <t>สีเขียว</t>
  </si>
  <si>
    <t>◄◄◄</t>
  </si>
  <si>
    <t>▲▲▲</t>
  </si>
  <si>
    <t>* t</t>
  </si>
  <si>
    <t xml:space="preserve">จะได้ว่าสมการพยากรณ์ คือ </t>
  </si>
  <si>
    <t>Yt (hat) =</t>
  </si>
  <si>
    <t>โดยให้ผู้เรียนลงมือทำโดยใช้สูตรของ Excel ในช่องสีนี้</t>
  </si>
  <si>
    <t>โดยให้ผู้เรียนทำในตารางด้านซ้าย</t>
  </si>
  <si>
    <t>จำนวนฤดูกาลเท่ากับเท่าไร</t>
  </si>
  <si>
    <t>โดย ณ ที่นี้จะให้แสดงวิธีทำเฉพาะแนวโน้มแบบ "เส้นตรง"</t>
  </si>
  <si>
    <r>
      <t>ที่ฤดูกาลที่ 1 ## ได้</t>
    </r>
    <r>
      <rPr>
        <u/>
        <sz val="11"/>
        <rFont val="Tahoma"/>
        <family val="2"/>
        <charset val="222"/>
        <scheme val="minor"/>
      </rPr>
      <t>มากกว่า</t>
    </r>
    <r>
      <rPr>
        <sz val="11"/>
        <rFont val="Tahoma"/>
        <family val="2"/>
        <charset val="222"/>
        <scheme val="minor"/>
      </rPr>
      <t>ปกติอยู่ประมาณ 2.7 #</t>
    </r>
  </si>
  <si>
    <r>
      <t>ที่ฤดูกาลที่ 2 ## ได้</t>
    </r>
    <r>
      <rPr>
        <u/>
        <sz val="11"/>
        <rFont val="Tahoma"/>
        <family val="2"/>
        <charset val="222"/>
        <scheme val="minor"/>
      </rPr>
      <t>มากกว่า</t>
    </r>
    <r>
      <rPr>
        <sz val="11"/>
        <rFont val="Tahoma"/>
        <family val="2"/>
        <charset val="222"/>
        <scheme val="minor"/>
      </rPr>
      <t>ปกติอยู่ประมาณ 3.4 #</t>
    </r>
  </si>
  <si>
    <r>
      <t>ที่ฤดูกาลที่ 3 ## ได้</t>
    </r>
    <r>
      <rPr>
        <u/>
        <sz val="11"/>
        <rFont val="Tahoma"/>
        <family val="2"/>
        <charset val="222"/>
        <scheme val="minor"/>
      </rPr>
      <t>น้อยกว่า</t>
    </r>
    <r>
      <rPr>
        <sz val="11"/>
        <rFont val="Tahoma"/>
        <family val="2"/>
        <charset val="222"/>
        <scheme val="minor"/>
      </rPr>
      <t>ปกติอยู่ประมาณ 9 #</t>
    </r>
  </si>
  <si>
    <r>
      <t>ที่ฤดูกาลที่ 4 ## ได้</t>
    </r>
    <r>
      <rPr>
        <u/>
        <sz val="11"/>
        <rFont val="Tahoma"/>
        <family val="2"/>
        <charset val="222"/>
        <scheme val="minor"/>
      </rPr>
      <t>มากกว่า</t>
    </r>
    <r>
      <rPr>
        <sz val="11"/>
        <rFont val="Tahoma"/>
        <family val="2"/>
        <charset val="222"/>
        <scheme val="minor"/>
      </rPr>
      <t>ปกติอยู๋ประมาณ 2.8 #</t>
    </r>
  </si>
  <si>
    <r>
      <t>ที่ฤดูกาลที่ 1 ## ได้</t>
    </r>
    <r>
      <rPr>
        <u/>
        <sz val="11"/>
        <rFont val="Tahoma"/>
        <family val="2"/>
        <charset val="222"/>
        <scheme val="minor"/>
      </rPr>
      <t>มากกว่า</t>
    </r>
    <r>
      <rPr>
        <sz val="11"/>
        <rFont val="Tahoma"/>
        <family val="2"/>
        <charset val="222"/>
        <scheme val="minor"/>
      </rPr>
      <t>ปกติอยู่ประมาณ 3.7%</t>
    </r>
  </si>
  <si>
    <r>
      <t>ที่ฤดูกาลที่ 2 ## ได้</t>
    </r>
    <r>
      <rPr>
        <u/>
        <sz val="11"/>
        <rFont val="Tahoma"/>
        <family val="2"/>
        <charset val="222"/>
        <scheme val="minor"/>
      </rPr>
      <t>มากกว่า</t>
    </r>
    <r>
      <rPr>
        <sz val="11"/>
        <rFont val="Tahoma"/>
        <family val="2"/>
        <charset val="222"/>
        <scheme val="minor"/>
      </rPr>
      <t>ปกติอยู่ประมาณ 4.8%</t>
    </r>
  </si>
  <si>
    <r>
      <t>ที่ฤดูกาลที่ 3 ## ได้</t>
    </r>
    <r>
      <rPr>
        <u/>
        <sz val="11"/>
        <rFont val="Tahoma"/>
        <family val="2"/>
        <charset val="222"/>
        <scheme val="minor"/>
      </rPr>
      <t>น้อยกว่า</t>
    </r>
    <r>
      <rPr>
        <sz val="11"/>
        <rFont val="Tahoma"/>
        <family val="2"/>
        <charset val="222"/>
        <scheme val="minor"/>
      </rPr>
      <t>ปกติอยู่ประมาณ 12.4%</t>
    </r>
  </si>
  <si>
    <r>
      <t>ที่ฤดูกาลที่ 4 ## ได้</t>
    </r>
    <r>
      <rPr>
        <u/>
        <sz val="11"/>
        <rFont val="Tahoma"/>
        <family val="2"/>
        <charset val="222"/>
        <scheme val="minor"/>
      </rPr>
      <t>มากกว่า</t>
    </r>
    <r>
      <rPr>
        <sz val="11"/>
        <rFont val="Tahoma"/>
        <family val="2"/>
        <charset val="222"/>
        <scheme val="minor"/>
      </rPr>
      <t>ปกติอยู๋ประมาณ 3.8%</t>
    </r>
  </si>
  <si>
    <r>
      <t xml:space="preserve"> ที่แสดงขึ้นมาหมายถึง ผู้เรียน</t>
    </r>
    <r>
      <rPr>
        <u/>
        <sz val="11"/>
        <rFont val="Tahoma"/>
        <family val="2"/>
        <scheme val="minor"/>
      </rPr>
      <t>ทำถูกต้อง</t>
    </r>
    <r>
      <rPr>
        <sz val="11"/>
        <rFont val="Tahoma"/>
        <family val="2"/>
        <charset val="222"/>
        <scheme val="minor"/>
      </rPr>
      <t>สำหรับ cell นั้นๆ</t>
    </r>
  </si>
  <si>
    <t>โดย ณ ที่นี้จะให้แสดงวิธีทำเฉพาะแนวโน้มแบบ "เอ็กซ์โปเนนเชียล"</t>
  </si>
  <si>
    <t>*</t>
  </si>
  <si>
    <t xml:space="preserve">      (adj.)</t>
  </si>
  <si>
    <t xml:space="preserve">           (adj.)</t>
  </si>
  <si>
    <t xml:space="preserve">                   (adj.)</t>
  </si>
  <si>
    <t xml:space="preserve">       (adj.)</t>
  </si>
  <si>
    <t xml:space="preserve">
สำหรับรูปแบบบวก</t>
  </si>
  <si>
    <t xml:space="preserve">
สำหรับรูปแบบคูณ</t>
  </si>
  <si>
    <r>
      <t>จากข้อมูลปริมาณการขายผลไม้ของสวนผลไม้แห่งหนึ่ง</t>
    </r>
    <r>
      <rPr>
        <b/>
        <u/>
        <sz val="16"/>
        <rFont val="Tahoma"/>
        <family val="2"/>
        <charset val="222"/>
        <scheme val="minor"/>
      </rPr>
      <t>รายไตรมาส</t>
    </r>
    <r>
      <rPr>
        <sz val="16"/>
        <rFont val="Tahoma"/>
        <family val="2"/>
        <charset val="222"/>
        <scheme val="minor"/>
      </rPr>
      <t xml:space="preserve"> ตั้งแต่ปี พ.ศ.2542 - 2551 จงวิเคราะห์ด้วยวิธีสัดส่วนกับค่าเฉลี่ยเคลื่อนที่ทั้งรูปแบบบวกและรูปแบบคูณ</t>
    </r>
  </si>
  <si>
    <t xml:space="preserve">                (adj.)</t>
  </si>
  <si>
    <t xml:space="preserve">               (adj.)</t>
  </si>
  <si>
    <t xml:space="preserve">             (adj.)</t>
  </si>
  <si>
    <t xml:space="preserve">              (adj.)</t>
  </si>
  <si>
    <r>
      <t>จากข้อมูลของยอดขายประกันของบริษัทประกันแห่งหนึ่งเป็น</t>
    </r>
    <r>
      <rPr>
        <b/>
        <u/>
        <sz val="16"/>
        <rFont val="Tahoma"/>
        <family val="2"/>
        <charset val="222"/>
        <scheme val="minor"/>
      </rPr>
      <t>รายไตรมาส</t>
    </r>
    <r>
      <rPr>
        <sz val="16"/>
        <rFont val="Tahoma"/>
        <family val="2"/>
        <charset val="222"/>
        <scheme val="minor"/>
      </rPr>
      <t xml:space="preserve"> ตั้งแต่ปี พ.ศ.2547 - 2556 จงวิเคราะห์ด้วยวิธีสัดส่วนกับค่าเฉลี่ยเคลื่อนที่ทั้งรูปแบบบวกและรูปแบบคูณ</t>
    </r>
  </si>
  <si>
    <r>
      <t>ที่ฤดูกาลที่ 1 ขายประกันได้</t>
    </r>
    <r>
      <rPr>
        <u/>
        <sz val="11"/>
        <rFont val="Tahoma"/>
        <family val="2"/>
        <charset val="222"/>
        <scheme val="minor"/>
      </rPr>
      <t>มากกว่า</t>
    </r>
    <r>
      <rPr>
        <sz val="11"/>
        <rFont val="Tahoma"/>
        <family val="2"/>
        <charset val="222"/>
        <scheme val="minor"/>
      </rPr>
      <t>ปกติอยู่ประมาณ 18 ราย</t>
    </r>
  </si>
  <si>
    <r>
      <t>ที่ฤดูกาลที่ 1 ขายประกันได้</t>
    </r>
    <r>
      <rPr>
        <u/>
        <sz val="11"/>
        <rFont val="Tahoma"/>
        <family val="2"/>
        <charset val="222"/>
        <scheme val="minor"/>
      </rPr>
      <t>มากกว่า</t>
    </r>
    <r>
      <rPr>
        <sz val="11"/>
        <rFont val="Tahoma"/>
        <family val="2"/>
        <charset val="222"/>
        <scheme val="minor"/>
      </rPr>
      <t>ปกติอยู่ประมาณ 1.2%</t>
    </r>
  </si>
  <si>
    <r>
      <t>ที่ฤดูกาลที่ 2 ขายประกันได้</t>
    </r>
    <r>
      <rPr>
        <u/>
        <sz val="11"/>
        <rFont val="Tahoma"/>
        <family val="2"/>
        <charset val="222"/>
        <scheme val="minor"/>
      </rPr>
      <t>มากกว่า</t>
    </r>
    <r>
      <rPr>
        <sz val="11"/>
        <rFont val="Tahoma"/>
        <family val="2"/>
        <charset val="222"/>
        <scheme val="minor"/>
      </rPr>
      <t>ปกติอยู่ประมาณ 36 ราย</t>
    </r>
  </si>
  <si>
    <r>
      <t>ที่ฤดูกาลที่ 2 ขายประกันได้</t>
    </r>
    <r>
      <rPr>
        <u/>
        <sz val="11"/>
        <rFont val="Tahoma"/>
        <family val="2"/>
        <charset val="222"/>
        <scheme val="minor"/>
      </rPr>
      <t>มากกว่า</t>
    </r>
    <r>
      <rPr>
        <sz val="11"/>
        <rFont val="Tahoma"/>
        <family val="2"/>
        <charset val="222"/>
        <scheme val="minor"/>
      </rPr>
      <t>ปกติอยู่ประมาณ 2.7%</t>
    </r>
  </si>
  <si>
    <r>
      <t>ที่ฤดูกาลที่ 3 ขายประกันได้</t>
    </r>
    <r>
      <rPr>
        <u/>
        <sz val="11"/>
        <rFont val="Tahoma"/>
        <family val="2"/>
        <charset val="222"/>
        <scheme val="minor"/>
      </rPr>
      <t>มากกว่า</t>
    </r>
    <r>
      <rPr>
        <sz val="11"/>
        <rFont val="Tahoma"/>
        <family val="2"/>
        <charset val="222"/>
        <scheme val="minor"/>
      </rPr>
      <t>ปกติอยู่ประมาณ 149 ราย</t>
    </r>
  </si>
  <si>
    <r>
      <t>ที่ฤดูกาลที่ 3 ขายประกันได้</t>
    </r>
    <r>
      <rPr>
        <u/>
        <sz val="11"/>
        <rFont val="Tahoma"/>
        <family val="2"/>
        <charset val="222"/>
        <scheme val="minor"/>
      </rPr>
      <t>มากกว่า</t>
    </r>
    <r>
      <rPr>
        <sz val="11"/>
        <rFont val="Tahoma"/>
        <family val="2"/>
        <charset val="222"/>
        <scheme val="minor"/>
      </rPr>
      <t>ปกติอยู่ประมาณ 7.3%</t>
    </r>
  </si>
  <si>
    <r>
      <t>ที่ฤดูกาลที่ 4 ขายประกันได้</t>
    </r>
    <r>
      <rPr>
        <u/>
        <sz val="11"/>
        <rFont val="Tahoma"/>
        <family val="2"/>
        <charset val="222"/>
        <scheme val="minor"/>
      </rPr>
      <t>น้อยกว่า</t>
    </r>
    <r>
      <rPr>
        <sz val="11"/>
        <rFont val="Tahoma"/>
        <family val="2"/>
        <charset val="222"/>
        <scheme val="minor"/>
      </rPr>
      <t>ปกติอยู๋ประมาณ 204 ราย</t>
    </r>
  </si>
  <si>
    <r>
      <t>ที่ฤดูกาลที่ 4 ขายประกันได้</t>
    </r>
    <r>
      <rPr>
        <u/>
        <sz val="11"/>
        <rFont val="Tahoma"/>
        <family val="2"/>
        <charset val="222"/>
        <scheme val="minor"/>
      </rPr>
      <t>น้อยกว่า</t>
    </r>
    <r>
      <rPr>
        <sz val="11"/>
        <rFont val="Tahoma"/>
        <family val="2"/>
        <charset val="222"/>
        <scheme val="minor"/>
      </rPr>
      <t>ปกติอยู๋ประมาณ 12%</t>
    </r>
  </si>
  <si>
    <r>
      <t xml:space="preserve"> ที่แสดงขึ้นมาหมายถึง ผู้เรียน</t>
    </r>
    <r>
      <rPr>
        <u/>
        <sz val="11"/>
        <rFont val="Tahoma"/>
        <family val="2"/>
        <charset val="222"/>
        <scheme val="minor"/>
      </rPr>
      <t>ทำถูกต้อง</t>
    </r>
    <r>
      <rPr>
        <sz val="11"/>
        <rFont val="Tahoma"/>
        <family val="2"/>
        <charset val="222"/>
        <scheme val="minor"/>
      </rPr>
      <t>สำหรับ cell นั้นๆ</t>
    </r>
  </si>
  <si>
    <r>
      <t>ที่ฤดูกาลที่ 1 ขายผลไม้ได้</t>
    </r>
    <r>
      <rPr>
        <u/>
        <sz val="11"/>
        <rFont val="Tahoma"/>
        <family val="2"/>
        <charset val="222"/>
        <scheme val="minor"/>
      </rPr>
      <t>น้อยกว่า</t>
    </r>
    <r>
      <rPr>
        <sz val="11"/>
        <rFont val="Tahoma"/>
        <family val="2"/>
        <charset val="222"/>
        <scheme val="minor"/>
      </rPr>
      <t>ปกติอยู่ประมาณ 12 ลูก</t>
    </r>
  </si>
  <si>
    <r>
      <t>ที่ฤดูกาลที่ 2 ขายผลไม้ได้</t>
    </r>
    <r>
      <rPr>
        <u/>
        <sz val="11"/>
        <rFont val="Tahoma"/>
        <family val="2"/>
        <charset val="222"/>
        <scheme val="minor"/>
      </rPr>
      <t>มากกว่า</t>
    </r>
    <r>
      <rPr>
        <sz val="11"/>
        <rFont val="Tahoma"/>
        <family val="2"/>
        <charset val="222"/>
        <scheme val="minor"/>
      </rPr>
      <t>ปกติอยู่ประมาณ 5 ลูก</t>
    </r>
  </si>
  <si>
    <r>
      <t>ที่ฤดูกาลที่ 3 ขายผลไม้ได้</t>
    </r>
    <r>
      <rPr>
        <u/>
        <sz val="11"/>
        <rFont val="Tahoma"/>
        <family val="2"/>
        <charset val="222"/>
        <scheme val="minor"/>
      </rPr>
      <t>น้อยกว่า</t>
    </r>
    <r>
      <rPr>
        <sz val="11"/>
        <rFont val="Tahoma"/>
        <family val="2"/>
        <charset val="222"/>
        <scheme val="minor"/>
      </rPr>
      <t>ปกติอยู่ประมาณ 2 ลูก</t>
    </r>
  </si>
  <si>
    <r>
      <t>ที่ฤดูกาลที่ 4 ขายผลไม้ได้</t>
    </r>
    <r>
      <rPr>
        <u/>
        <sz val="11"/>
        <rFont val="Tahoma"/>
        <family val="2"/>
        <charset val="222"/>
        <scheme val="minor"/>
      </rPr>
      <t>มากกว่า</t>
    </r>
    <r>
      <rPr>
        <sz val="11"/>
        <rFont val="Tahoma"/>
        <family val="2"/>
        <charset val="222"/>
        <scheme val="minor"/>
      </rPr>
      <t>ปกติอยู๋ประมาณ 9 ลูก</t>
    </r>
  </si>
  <si>
    <r>
      <t>ที่ฤดูกาลที่ 1 ขายผลไม้ได้</t>
    </r>
    <r>
      <rPr>
        <u/>
        <sz val="11"/>
        <rFont val="Tahoma"/>
        <family val="2"/>
        <charset val="222"/>
        <scheme val="minor"/>
      </rPr>
      <t>น้อยกว่า</t>
    </r>
    <r>
      <rPr>
        <sz val="11"/>
        <rFont val="Tahoma"/>
        <family val="2"/>
        <charset val="222"/>
        <scheme val="minor"/>
      </rPr>
      <t>ปกติอยู่ประมาณ 9.8%</t>
    </r>
  </si>
  <si>
    <r>
      <t>ที่ฤดูกาลที่ 2 ขายผลไม้ได้</t>
    </r>
    <r>
      <rPr>
        <u/>
        <sz val="11"/>
        <rFont val="Tahoma"/>
        <family val="2"/>
        <charset val="222"/>
        <scheme val="minor"/>
      </rPr>
      <t>มากกว่า</t>
    </r>
    <r>
      <rPr>
        <sz val="11"/>
        <rFont val="Tahoma"/>
        <family val="2"/>
        <charset val="222"/>
        <scheme val="minor"/>
      </rPr>
      <t>ปกติอยู่ประมาณ 4.1%</t>
    </r>
  </si>
  <si>
    <r>
      <t>ที่ฤดูกาลที่ 3 ขายผลไม้ได้</t>
    </r>
    <r>
      <rPr>
        <u/>
        <sz val="11"/>
        <rFont val="Tahoma"/>
        <family val="2"/>
        <charset val="222"/>
        <scheme val="minor"/>
      </rPr>
      <t>น้อยกว่า</t>
    </r>
    <r>
      <rPr>
        <sz val="11"/>
        <rFont val="Tahoma"/>
        <family val="2"/>
        <charset val="222"/>
        <scheme val="minor"/>
      </rPr>
      <t>ปกติอยู่ประมาณ 1.6%</t>
    </r>
  </si>
  <si>
    <r>
      <t>ที่ฤดูกาลที่ 4 ขายผลไม้ได้</t>
    </r>
    <r>
      <rPr>
        <u/>
        <sz val="11"/>
        <rFont val="Tahoma"/>
        <family val="2"/>
        <charset val="222"/>
        <scheme val="minor"/>
      </rPr>
      <t>มากกว่า</t>
    </r>
    <r>
      <rPr>
        <sz val="11"/>
        <rFont val="Tahoma"/>
        <family val="2"/>
        <charset val="222"/>
        <scheme val="minor"/>
      </rPr>
      <t>ปกติอยู๋ประมาณ 7.4%</t>
    </r>
  </si>
  <si>
    <t>http://e-training.buu.ac.th/training/Vtheme.php?i=29</t>
  </si>
  <si>
    <t>ทำการแก้สมการพยากรณ์ด้วยสูตรของ Excel</t>
  </si>
  <si>
    <t>สามารถดูได้จากเว็บนี้เลยคะ</t>
  </si>
  <si>
    <t>     (adj.)</t>
  </si>
  <si>
    <t>      (adj.)</t>
  </si>
  <si>
    <r>
      <t>จากข้อมูลของปริมาณการขายเครื่องใช้ไฟฟ้าของซุปเปอร์มาเก็ตแห่งหนึ่งราย</t>
    </r>
    <r>
      <rPr>
        <b/>
        <u/>
        <sz val="14"/>
        <rFont val="Tahoma"/>
        <family val="2"/>
        <charset val="222"/>
        <scheme val="minor"/>
      </rPr>
      <t>ไตรมาส</t>
    </r>
    <r>
      <rPr>
        <sz val="14"/>
        <rFont val="Tahoma"/>
        <family val="2"/>
        <charset val="222"/>
        <scheme val="minor"/>
      </rPr>
      <t xml:space="preserve"> ตั้งแต่ปี พ.ศ. 2550 - 2559 จงวิเคราะห์ด้วยวิธีสัดส่วนกับค่าเฉลี่ยเคลื่อนที่ทั้งรูปแบบบวกและรูปแบบคูณ</t>
    </r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</si>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</sst>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87" formatCode="0.000"/>
    <numFmt numFmtId="188" formatCode="0.0000"/>
    <numFmt numFmtId="189" formatCode="0.00000"/>
  </numFmts>
  <fonts count="18" x14ac:knownFonts="1">
    <font>
      <sz val="11"/>
      <color theme="1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sz val="11"/>
      <name val="Tahoma"/>
      <family val="2"/>
      <charset val="222"/>
      <scheme val="minor"/>
    </font>
    <font>
      <sz val="12"/>
      <name val="Tahoma"/>
      <family val="2"/>
      <charset val="222"/>
      <scheme val="minor"/>
    </font>
    <font>
      <b/>
      <u/>
      <sz val="11"/>
      <name val="Tahoma"/>
      <family val="2"/>
      <scheme val="minor"/>
    </font>
    <font>
      <u/>
      <sz val="11"/>
      <name val="Tahoma"/>
      <family val="2"/>
      <charset val="222"/>
      <scheme val="minor"/>
    </font>
    <font>
      <sz val="11"/>
      <name val="Courier New"/>
      <family val="3"/>
    </font>
    <font>
      <b/>
      <sz val="11"/>
      <name val="Tahoma"/>
      <family val="2"/>
      <scheme val="minor"/>
    </font>
    <font>
      <u/>
      <sz val="11"/>
      <name val="Tahoma"/>
      <family val="2"/>
      <scheme val="minor"/>
    </font>
    <font>
      <b/>
      <sz val="16"/>
      <color theme="1"/>
      <name val="Tahoma"/>
      <family val="2"/>
      <charset val="222"/>
      <scheme val="minor"/>
    </font>
    <font>
      <sz val="16"/>
      <name val="Tahoma"/>
      <family val="2"/>
      <charset val="222"/>
      <scheme val="minor"/>
    </font>
    <font>
      <b/>
      <u/>
      <sz val="16"/>
      <name val="Tahoma"/>
      <family val="2"/>
      <charset val="222"/>
      <scheme val="minor"/>
    </font>
    <font>
      <b/>
      <u/>
      <sz val="11"/>
      <name val="Tahoma"/>
      <family val="2"/>
      <charset val="222"/>
      <scheme val="minor"/>
    </font>
    <font>
      <b/>
      <sz val="11"/>
      <name val="Tahoma"/>
      <family val="2"/>
      <charset val="222"/>
      <scheme val="minor"/>
    </font>
    <font>
      <sz val="13"/>
      <color theme="1"/>
      <name val="Tahoma"/>
      <family val="2"/>
      <charset val="222"/>
      <scheme val="minor"/>
    </font>
    <font>
      <u/>
      <sz val="11"/>
      <color theme="10"/>
      <name val="Tahoma"/>
      <family val="2"/>
      <charset val="222"/>
      <scheme val="minor"/>
    </font>
    <font>
      <sz val="14"/>
      <name val="Tahoma"/>
      <family val="2"/>
      <charset val="222"/>
      <scheme val="minor"/>
    </font>
    <font>
      <b/>
      <u/>
      <sz val="14"/>
      <name val="Tahoma"/>
      <family val="2"/>
      <charset val="222"/>
      <scheme val="minor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197">
    <xf numFmtId="0" fontId="0" fillId="0" borderId="0" xfId="0"/>
    <xf numFmtId="0" fontId="2" fillId="0" borderId="4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17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87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2" fontId="2" fillId="0" borderId="3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2" fontId="2" fillId="0" borderId="1" xfId="0" applyNumberFormat="1" applyFont="1" applyFill="1" applyBorder="1" applyAlignment="1">
      <alignment horizontal="center" vertical="center"/>
    </xf>
    <xf numFmtId="0" fontId="2" fillId="0" borderId="49" xfId="0" applyFont="1" applyFill="1" applyBorder="1" applyAlignment="1">
      <alignment horizontal="center" vertical="center"/>
    </xf>
    <xf numFmtId="0" fontId="2" fillId="0" borderId="50" xfId="0" applyFont="1" applyFill="1" applyBorder="1" applyAlignment="1">
      <alignment horizontal="center" vertical="center"/>
    </xf>
    <xf numFmtId="0" fontId="2" fillId="0" borderId="5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2" fontId="2" fillId="0" borderId="52" xfId="0" applyNumberFormat="1" applyFont="1" applyFill="1" applyBorder="1" applyAlignment="1">
      <alignment horizontal="center" vertical="center"/>
    </xf>
    <xf numFmtId="0" fontId="2" fillId="0" borderId="52" xfId="0" applyNumberFormat="1" applyFont="1" applyFill="1" applyBorder="1" applyAlignment="1">
      <alignment horizontal="center" vertical="center"/>
    </xf>
    <xf numFmtId="189" fontId="2" fillId="0" borderId="5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8" fontId="0" fillId="0" borderId="4" xfId="0" applyNumberFormat="1" applyBorder="1" applyAlignment="1">
      <alignment horizontal="center" vertical="center"/>
    </xf>
    <xf numFmtId="188" fontId="0" fillId="0" borderId="3" xfId="0" applyNumberForma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187" fontId="0" fillId="0" borderId="42" xfId="0" applyNumberFormat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187" fontId="2" fillId="0" borderId="7" xfId="0" applyNumberFormat="1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2" fillId="0" borderId="48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2" fillId="0" borderId="54" xfId="0" applyFont="1" applyFill="1" applyBorder="1" applyAlignment="1">
      <alignment horizontal="center" vertical="center"/>
    </xf>
    <xf numFmtId="2" fontId="2" fillId="0" borderId="4" xfId="0" applyNumberFormat="1" applyFont="1" applyFill="1" applyBorder="1" applyAlignment="1">
      <alignment horizontal="center" vertical="center"/>
    </xf>
    <xf numFmtId="2" fontId="2" fillId="0" borderId="6" xfId="0" applyNumberFormat="1" applyFont="1" applyFill="1" applyBorder="1" applyAlignment="1">
      <alignment horizontal="center" vertical="center"/>
    </xf>
    <xf numFmtId="2" fontId="2" fillId="0" borderId="55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89" fontId="0" fillId="0" borderId="15" xfId="0" applyNumberForma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87" fontId="2" fillId="0" borderId="3" xfId="0" applyNumberFormat="1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 vertical="center"/>
    </xf>
    <xf numFmtId="0" fontId="2" fillId="0" borderId="12" xfId="0" applyNumberFormat="1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/>
    </xf>
    <xf numFmtId="187" fontId="2" fillId="0" borderId="12" xfId="0" applyNumberFormat="1" applyFont="1" applyFill="1" applyBorder="1" applyAlignment="1">
      <alignment horizontal="center" vertical="center"/>
    </xf>
    <xf numFmtId="187" fontId="2" fillId="0" borderId="32" xfId="0" applyNumberFormat="1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23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87" fontId="2" fillId="0" borderId="33" xfId="0" applyNumberFormat="1" applyFont="1" applyFill="1" applyBorder="1" applyAlignment="1">
      <alignment horizontal="center" vertical="center"/>
    </xf>
    <xf numFmtId="187" fontId="2" fillId="0" borderId="23" xfId="0" applyNumberFormat="1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13" xfId="0" applyNumberFormat="1" applyFont="1" applyFill="1" applyBorder="1" applyAlignment="1">
      <alignment horizontal="center" vertical="center"/>
    </xf>
    <xf numFmtId="0" fontId="2" fillId="0" borderId="14" xfId="0" applyNumberFormat="1" applyFont="1" applyFill="1" applyBorder="1" applyAlignment="1">
      <alignment horizontal="center" vertical="center"/>
    </xf>
    <xf numFmtId="187" fontId="2" fillId="0" borderId="14" xfId="0" applyNumberFormat="1" applyFont="1" applyFill="1" applyBorder="1" applyAlignment="1">
      <alignment horizontal="center" vertical="center"/>
    </xf>
    <xf numFmtId="187" fontId="2" fillId="0" borderId="13" xfId="0" applyNumberFormat="1" applyFont="1" applyFill="1" applyBorder="1" applyAlignment="1">
      <alignment horizontal="center" vertical="center"/>
    </xf>
    <xf numFmtId="187" fontId="2" fillId="0" borderId="22" xfId="0" applyNumberFormat="1" applyFont="1" applyFill="1" applyBorder="1" applyAlignment="1">
      <alignment horizontal="center" vertical="center"/>
    </xf>
    <xf numFmtId="187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43" xfId="0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187" fontId="0" fillId="0" borderId="0" xfId="0" applyNumberFormat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14" xfId="0" applyNumberFormat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35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187" fontId="2" fillId="0" borderId="35" xfId="0" applyNumberFormat="1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2" fontId="2" fillId="0" borderId="2" xfId="0" applyNumberFormat="1" applyFont="1" applyFill="1" applyBorder="1" applyAlignment="1">
      <alignment horizontal="center" vertical="center"/>
    </xf>
    <xf numFmtId="2" fontId="2" fillId="0" borderId="20" xfId="0" applyNumberFormat="1" applyFont="1" applyFill="1" applyBorder="1" applyAlignment="1">
      <alignment horizontal="center" vertical="center"/>
    </xf>
    <xf numFmtId="2" fontId="2" fillId="0" borderId="21" xfId="0" applyNumberFormat="1" applyFont="1" applyFill="1" applyBorder="1" applyAlignment="1">
      <alignment horizontal="center" vertical="center"/>
    </xf>
    <xf numFmtId="2" fontId="2" fillId="0" borderId="0" xfId="0" applyNumberFormat="1" applyFont="1" applyFill="1" applyAlignment="1">
      <alignment horizontal="center" vertical="center"/>
    </xf>
    <xf numFmtId="2" fontId="2" fillId="0" borderId="42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2" fontId="2" fillId="0" borderId="38" xfId="0" applyNumberFormat="1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/>
    </xf>
    <xf numFmtId="2" fontId="2" fillId="0" borderId="5" xfId="0" applyNumberFormat="1" applyFont="1" applyFill="1" applyBorder="1" applyAlignment="1">
      <alignment horizontal="center" vertical="center"/>
    </xf>
    <xf numFmtId="0" fontId="2" fillId="0" borderId="4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5" fillId="0" borderId="0" xfId="1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2" fontId="2" fillId="0" borderId="0" xfId="0" applyNumberFormat="1" applyFont="1" applyFill="1" applyBorder="1" applyAlignment="1">
      <alignment horizontal="center" vertical="center"/>
    </xf>
    <xf numFmtId="188" fontId="2" fillId="0" borderId="52" xfId="0" applyNumberFormat="1" applyFont="1" applyFill="1" applyBorder="1" applyAlignment="1">
      <alignment horizontal="center" vertical="center"/>
    </xf>
    <xf numFmtId="188" fontId="2" fillId="0" borderId="42" xfId="0" applyNumberFormat="1" applyFont="1" applyFill="1" applyBorder="1" applyAlignment="1">
      <alignment horizontal="center" vertical="center"/>
    </xf>
    <xf numFmtId="0" fontId="2" fillId="0" borderId="5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6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2" fillId="0" borderId="17" xfId="0" applyFont="1" applyFill="1" applyBorder="1" applyAlignment="1">
      <alignment horizontal="center" vertical="center" wrapText="1"/>
    </xf>
    <xf numFmtId="0" fontId="2" fillId="0" borderId="55" xfId="0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horizontal="center" vertical="center"/>
    </xf>
    <xf numFmtId="0" fontId="2" fillId="0" borderId="57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53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8" xfId="0" applyNumberFormat="1" applyFont="1" applyFill="1" applyBorder="1" applyAlignment="1">
      <alignment horizontal="center" vertical="center" wrapText="1"/>
    </xf>
    <xf numFmtId="0" fontId="2" fillId="0" borderId="10" xfId="0" applyNumberFormat="1" applyFont="1" applyFill="1" applyBorder="1" applyAlignment="1">
      <alignment horizontal="center" vertical="center"/>
    </xf>
    <xf numFmtId="0" fontId="2" fillId="0" borderId="56" xfId="0" applyFont="1" applyFill="1" applyBorder="1" applyAlignment="1">
      <alignment horizontal="center" vertical="center"/>
    </xf>
    <xf numFmtId="0" fontId="2" fillId="0" borderId="55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2" fillId="0" borderId="42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2" fillId="0" borderId="60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 wrapText="1"/>
    </xf>
    <xf numFmtId="0" fontId="2" fillId="0" borderId="59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342">
    <dxf>
      <font>
        <color theme="0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darkGray"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theme="7" tint="0.59996337778862885"/>
        </patternFill>
      </fill>
    </dxf>
    <dxf>
      <fill>
        <patternFill>
          <bgColor theme="0" tint="-0.1499679555650502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92D050"/>
      </font>
      <fill>
        <patternFill>
          <bgColor theme="1"/>
        </patternFill>
      </fill>
    </dxf>
    <dxf>
      <fill>
        <patternFill>
          <bgColor rgb="FFFFC000"/>
        </patternFill>
      </fill>
    </dxf>
    <dxf>
      <font>
        <color theme="0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darkGray"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theme="7" tint="0.59996337778862885"/>
        </patternFill>
      </fill>
    </dxf>
    <dxf>
      <fill>
        <patternFill>
          <bgColor theme="0" tint="-0.1499679555650502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92D050"/>
      </font>
      <fill>
        <patternFill>
          <bgColor theme="1"/>
        </patternFill>
      </fill>
    </dxf>
    <dxf>
      <fill>
        <patternFill>
          <bgColor rgb="FFFFC000"/>
        </patternFill>
      </fill>
    </dxf>
    <dxf>
      <font>
        <color theme="0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 patternType="darkGray"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theme="7" tint="0.59996337778862885"/>
        </patternFill>
      </fill>
    </dxf>
    <dxf>
      <fill>
        <patternFill>
          <bgColor theme="0" tint="-0.1499679555650502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92D050"/>
      </font>
      <fill>
        <patternFill>
          <bgColor theme="1"/>
        </patternFill>
      </fill>
    </dxf>
    <dxf>
      <fill>
        <patternFill>
          <bgColor rgb="FFFFC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 patternType="darkGray">
          <bgColor theme="0"/>
        </patternFill>
      </fill>
    </dxf>
    <dxf>
      <fill>
        <patternFill>
          <bgColor rgb="FF92D050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92D050"/>
      </font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rgb="FFFFC000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 patternType="darkGray">
          <bgColor theme="0"/>
        </patternFill>
      </fill>
    </dxf>
    <dxf>
      <fill>
        <patternFill>
          <bgColor rgb="FF92D050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92D050"/>
      </font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rgb="FFFFC000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 patternType="darkGray">
          <bgColor theme="0"/>
        </patternFill>
      </fill>
    </dxf>
    <dxf>
      <fill>
        <patternFill>
          <bgColor rgb="FF92D050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92D050"/>
      </font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rgb="FFFFC000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4" tint="0.79998168889431442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darkGray">
          <bgColor auto="1"/>
        </patternFill>
      </fill>
    </dxf>
    <dxf>
      <fill>
        <patternFill>
          <bgColor rgb="FF92D050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theme="7" tint="0.59996337778862885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b/>
        <i val="0"/>
        <color rgb="FF92D050"/>
      </font>
      <fill>
        <patternFill>
          <bgColor theme="1"/>
        </patternFill>
      </fill>
    </dxf>
    <dxf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theme="1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44</xdr:col>
      <xdr:colOff>0</xdr:colOff>
      <xdr:row>8</xdr:row>
      <xdr:rowOff>3208</xdr:rowOff>
    </xdr:from>
    <xdr:ext cx="6750905" cy="50927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/>
            <xdr:cNvSpPr txBox="1"/>
          </xdr:nvSpPr>
          <xdr:spPr>
            <a:xfrm>
              <a:off x="31442025" y="2155858"/>
              <a:ext cx="6750905" cy="509270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 algn="ctr"/>
              <a:r>
                <a:rPr lang="th-TH" sz="1600" b="0" i="0">
                  <a:latin typeface="+mn-lt"/>
                </a:rPr>
                <a:t>สำหรับรูปแบบคูณ</a:t>
              </a:r>
              <a:r>
                <a:rPr lang="en-US" sz="1600" b="0" i="0" baseline="0">
                  <a:latin typeface="+mn-lt"/>
                </a:rPr>
                <a:t> </a:t>
              </a:r>
              <a14:m>
                <m:oMath xmlns:m="http://schemas.openxmlformats.org/officeDocument/2006/math">
                  <m:r>
                    <a:rPr lang="en-US" sz="1800" b="0" i="0">
                      <a:latin typeface="Cambria Math" panose="02040503050406030204" pitchFamily="18" charset="0"/>
                    </a:rPr>
                    <m:t>:</m:t>
                  </m:r>
                  <m:sSub>
                    <m:sSubPr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sSubPr>
                    <m:e>
                      <m:acc>
                        <m:accPr>
                          <m:chr m:val="̂"/>
                          <m:ctrlPr>
                            <a:rPr lang="en-US" sz="1800" b="0" i="1">
                              <a:latin typeface="Cambria Math" panose="02040503050406030204" pitchFamily="18" charset="0"/>
                            </a:rPr>
                          </m:ctrlPr>
                        </m:accPr>
                        <m:e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𝑆</m:t>
                          </m:r>
                        </m:e>
                      </m:acc>
                    </m:e>
                    <m:sub>
                      <m:r>
                        <a:rPr lang="en-US" sz="1800" b="0" i="1">
                          <a:latin typeface="Cambria Math" panose="02040503050406030204" pitchFamily="18" charset="0"/>
                        </a:rPr>
                        <m:t>𝑖</m:t>
                      </m:r>
                    </m:sub>
                  </m:sSub>
                  <m:r>
                    <a:rPr lang="en-US" sz="18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US" sz="1800" b="0" i="1">
                      <a:latin typeface="Cambria Math" panose="02040503050406030204" pitchFamily="18" charset="0"/>
                    </a:rPr>
                    <m:t>𝑎𝑣𝑒𝑟𝑎𝑔𝑒</m:t>
                  </m:r>
                  <m:d>
                    <m:dPr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f>
                        <m:fPr>
                          <m:ctrlPr>
                            <a:rPr lang="th-TH" sz="1800" b="0" i="1">
                              <a:latin typeface="Cambria Math" panose="02040503050406030204" pitchFamily="18" charset="0"/>
                            </a:rPr>
                          </m:ctrlPr>
                        </m:fPr>
                        <m:num>
                          <m:sSub>
                            <m:sSubPr>
                              <m:ctrlPr>
                                <a:rPr lang="en-US" sz="1800" b="0" i="1">
                                  <a:latin typeface="Cambria Math" panose="02040503050406030204" pitchFamily="18" charset="0"/>
                                </a:rPr>
                              </m:ctrlPr>
                            </m:sSubPr>
                            <m:e>
                              <m:r>
                                <a:rPr lang="en-US" sz="1800" b="0" i="1">
                                  <a:latin typeface="Cambria Math" panose="02040503050406030204" pitchFamily="18" charset="0"/>
                                </a:rPr>
                                <m:t>𝑌</m:t>
                              </m:r>
                            </m:e>
                            <m:sub>
                              <m:r>
                                <a:rPr lang="en-US" sz="1800" b="0" i="1">
                                  <a:latin typeface="Cambria Math" panose="02040503050406030204" pitchFamily="18" charset="0"/>
                                </a:rPr>
                                <m:t>𝑡</m:t>
                              </m:r>
                            </m:sub>
                          </m:sSub>
                        </m:num>
                        <m:den>
                          <m:sSub>
                            <m:sSubPr>
                              <m:ctrlPr>
                                <a:rPr lang="en-US" sz="1800" b="0" i="1">
                                  <a:latin typeface="Cambria Math" panose="02040503050406030204" pitchFamily="18" charset="0"/>
                                </a:rPr>
                              </m:ctrlPr>
                            </m:sSubPr>
                            <m:e>
                              <m:r>
                                <a:rPr lang="en-US" sz="1800" b="0" i="1">
                                  <a:latin typeface="Cambria Math" panose="02040503050406030204" pitchFamily="18" charset="0"/>
                                </a:rPr>
                                <m:t>𝑀𝐴</m:t>
                              </m:r>
                            </m:e>
                            <m:sub>
                              <m:r>
                                <a:rPr lang="en-US" sz="1800" b="0" i="1">
                                  <a:latin typeface="Cambria Math" panose="02040503050406030204" pitchFamily="18" charset="0"/>
                                </a:rPr>
                                <m:t>𝑡</m:t>
                              </m:r>
                            </m:sub>
                          </m:sSub>
                        </m:den>
                      </m:f>
                    </m:e>
                  </m:d>
                </m:oMath>
              </a14:m>
              <a:r>
                <a:rPr lang="en-US" sz="1800"/>
                <a:t> </a:t>
              </a:r>
              <a:r>
                <a:rPr lang="th-TH" sz="1600"/>
                <a:t>ของไตรมาสที่</a:t>
              </a:r>
              <a:r>
                <a:rPr lang="th-TH" sz="1600" baseline="0"/>
                <a:t> </a:t>
              </a:r>
              <a:r>
                <a:rPr lang="en-US" sz="1600" baseline="0"/>
                <a:t>i</a:t>
              </a:r>
              <a:r>
                <a:rPr lang="th-TH" sz="1600" baseline="0"/>
                <a:t> ของทุกปี</a:t>
              </a:r>
              <a:endParaRPr lang="th-TH" sz="1800"/>
            </a:p>
          </xdr:txBody>
        </xdr:sp>
      </mc:Choice>
      <mc:Fallback xmlns="">
        <xdr:sp macro="" textlink="">
          <xdr:nvSpPr>
            <xdr:cNvPr id="9" name="TextBox 8"/>
            <xdr:cNvSpPr txBox="1"/>
          </xdr:nvSpPr>
          <xdr:spPr>
            <a:xfrm>
              <a:off x="31442025" y="2155858"/>
              <a:ext cx="6750905" cy="509270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 algn="ctr"/>
              <a:r>
                <a:rPr lang="th-TH" sz="1600" b="0" i="0">
                  <a:latin typeface="+mn-lt"/>
                </a:rPr>
                <a:t>สำหรับรูปแบบคูณ</a:t>
              </a:r>
              <a:r>
                <a:rPr lang="en-US" sz="1600" b="0" i="0" baseline="0">
                  <a:latin typeface="+mn-lt"/>
                </a:rPr>
                <a:t> </a:t>
              </a:r>
              <a:r>
                <a:rPr lang="en-US" sz="1800" b="0" i="0">
                  <a:latin typeface="Cambria Math" panose="02040503050406030204" pitchFamily="18" charset="0"/>
                </a:rPr>
                <a:t>:𝑆 ̂_𝑖=𝑎𝑣𝑒𝑟𝑎𝑔𝑒(𝑌_𝑡</a:t>
              </a:r>
              <a:r>
                <a:rPr lang="th-TH" sz="1800" b="0" i="0">
                  <a:latin typeface="Cambria Math" panose="02040503050406030204" pitchFamily="18" charset="0"/>
                </a:rPr>
                <a:t>/</a:t>
              </a:r>
              <a:r>
                <a:rPr lang="en-US" sz="1800" b="0" i="0">
                  <a:latin typeface="Cambria Math" panose="02040503050406030204" pitchFamily="18" charset="0"/>
                </a:rPr>
                <a:t>〖𝑀𝐴〗_𝑡</a:t>
              </a:r>
              <a:r>
                <a:rPr lang="th-TH" sz="1800" b="0" i="0">
                  <a:latin typeface="Cambria Math" panose="02040503050406030204" pitchFamily="18" charset="0"/>
                </a:rPr>
                <a:t> </a:t>
              </a:r>
              <a:r>
                <a:rPr lang="en-US" sz="1800" b="0" i="0">
                  <a:latin typeface="Cambria Math" panose="02040503050406030204" pitchFamily="18" charset="0"/>
                </a:rPr>
                <a:t>)</a:t>
              </a:r>
              <a:r>
                <a:rPr lang="en-US" sz="1800"/>
                <a:t> </a:t>
              </a:r>
              <a:r>
                <a:rPr lang="th-TH" sz="1600"/>
                <a:t>ของไตรมาสที่</a:t>
              </a:r>
              <a:r>
                <a:rPr lang="th-TH" sz="1600" baseline="0"/>
                <a:t> </a:t>
              </a:r>
              <a:r>
                <a:rPr lang="en-US" sz="1600" baseline="0"/>
                <a:t>i</a:t>
              </a:r>
              <a:r>
                <a:rPr lang="th-TH" sz="1600" baseline="0"/>
                <a:t> ของทุกปี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10</xdr:col>
      <xdr:colOff>11206</xdr:colOff>
      <xdr:row>24</xdr:row>
      <xdr:rowOff>235323</xdr:rowOff>
    </xdr:from>
    <xdr:ext cx="67435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/>
            <xdr:cNvSpPr txBox="1"/>
          </xdr:nvSpPr>
          <xdr:spPr>
            <a:xfrm>
              <a:off x="8135471" y="6510617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r>
                      <a:rPr lang="en-US" sz="20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10" name="TextBox 9"/>
            <xdr:cNvSpPr txBox="1"/>
          </xdr:nvSpPr>
          <xdr:spPr>
            <a:xfrm>
              <a:off x="8135471" y="6510617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11</xdr:col>
      <xdr:colOff>7602</xdr:colOff>
      <xdr:row>24</xdr:row>
      <xdr:rowOff>235323</xdr:rowOff>
    </xdr:from>
    <xdr:ext cx="67435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/>
            <xdr:cNvSpPr txBox="1"/>
          </xdr:nvSpPr>
          <xdr:spPr>
            <a:xfrm>
              <a:off x="8815426" y="6510617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11" name="TextBox 10"/>
            <xdr:cNvSpPr txBox="1"/>
          </xdr:nvSpPr>
          <xdr:spPr>
            <a:xfrm>
              <a:off x="8815426" y="6510617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𝑌_𝑡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12</xdr:col>
      <xdr:colOff>13207</xdr:colOff>
      <xdr:row>24</xdr:row>
      <xdr:rowOff>235323</xdr:rowOff>
    </xdr:from>
    <xdr:ext cx="459441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/>
            <xdr:cNvSpPr txBox="1"/>
          </xdr:nvSpPr>
          <xdr:spPr>
            <a:xfrm>
              <a:off x="9504589" y="6510617"/>
              <a:ext cx="459441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12" name="TextBox 11"/>
            <xdr:cNvSpPr txBox="1"/>
          </xdr:nvSpPr>
          <xdr:spPr>
            <a:xfrm>
              <a:off x="9504589" y="6510617"/>
              <a:ext cx="459441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𝑌_𝑡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13</xdr:col>
      <xdr:colOff>11205</xdr:colOff>
      <xdr:row>24</xdr:row>
      <xdr:rowOff>235323</xdr:rowOff>
    </xdr:from>
    <xdr:ext cx="672353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/>
            <xdr:cNvSpPr txBox="1"/>
          </xdr:nvSpPr>
          <xdr:spPr>
            <a:xfrm>
              <a:off x="10298205" y="6510617"/>
              <a:ext cx="672353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p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14" name="TextBox 13"/>
            <xdr:cNvSpPr txBox="1"/>
          </xdr:nvSpPr>
          <xdr:spPr>
            <a:xfrm>
              <a:off x="10298205" y="6510617"/>
              <a:ext cx="672353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𝑡^2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14</xdr:col>
      <xdr:colOff>0</xdr:colOff>
      <xdr:row>24</xdr:row>
      <xdr:rowOff>235323</xdr:rowOff>
    </xdr:from>
    <xdr:ext cx="904875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/>
            <xdr:cNvSpPr txBox="1"/>
          </xdr:nvSpPr>
          <xdr:spPr>
            <a:xfrm>
              <a:off x="10970559" y="6510617"/>
              <a:ext cx="904875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p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n-US" sz="20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15" name="TextBox 14"/>
            <xdr:cNvSpPr txBox="1"/>
          </xdr:nvSpPr>
          <xdr:spPr>
            <a:xfrm>
              <a:off x="10970559" y="6510617"/>
              <a:ext cx="904875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𝑡^2∗𝑌_𝑡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34</xdr:col>
      <xdr:colOff>11206</xdr:colOff>
      <xdr:row>24</xdr:row>
      <xdr:rowOff>235323</xdr:rowOff>
    </xdr:from>
    <xdr:ext cx="67435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TextBox 17"/>
            <xdr:cNvSpPr txBox="1"/>
          </xdr:nvSpPr>
          <xdr:spPr>
            <a:xfrm>
              <a:off x="24686559" y="6510617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r>
                      <a:rPr lang="en-US" sz="20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18" name="TextBox 17"/>
            <xdr:cNvSpPr txBox="1"/>
          </xdr:nvSpPr>
          <xdr:spPr>
            <a:xfrm>
              <a:off x="24686559" y="6510617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35</xdr:col>
      <xdr:colOff>7602</xdr:colOff>
      <xdr:row>24</xdr:row>
      <xdr:rowOff>235323</xdr:rowOff>
    </xdr:from>
    <xdr:ext cx="67435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TextBox 18"/>
            <xdr:cNvSpPr txBox="1"/>
          </xdr:nvSpPr>
          <xdr:spPr>
            <a:xfrm>
              <a:off x="25366514" y="6510617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19" name="TextBox 18"/>
            <xdr:cNvSpPr txBox="1"/>
          </xdr:nvSpPr>
          <xdr:spPr>
            <a:xfrm>
              <a:off x="25366514" y="6510617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𝑌_𝑡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36</xdr:col>
      <xdr:colOff>13207</xdr:colOff>
      <xdr:row>24</xdr:row>
      <xdr:rowOff>235323</xdr:rowOff>
    </xdr:from>
    <xdr:ext cx="459441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TextBox 19"/>
            <xdr:cNvSpPr txBox="1"/>
          </xdr:nvSpPr>
          <xdr:spPr>
            <a:xfrm>
              <a:off x="9504589" y="6510617"/>
              <a:ext cx="459441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20" name="TextBox 19"/>
            <xdr:cNvSpPr txBox="1"/>
          </xdr:nvSpPr>
          <xdr:spPr>
            <a:xfrm>
              <a:off x="9504589" y="6510617"/>
              <a:ext cx="459441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𝑌_𝑡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37</xdr:col>
      <xdr:colOff>11205</xdr:colOff>
      <xdr:row>24</xdr:row>
      <xdr:rowOff>235323</xdr:rowOff>
    </xdr:from>
    <xdr:ext cx="672353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TextBox 20"/>
            <xdr:cNvSpPr txBox="1"/>
          </xdr:nvSpPr>
          <xdr:spPr>
            <a:xfrm>
              <a:off x="10298205" y="6510617"/>
              <a:ext cx="672353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p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21" name="TextBox 20"/>
            <xdr:cNvSpPr txBox="1"/>
          </xdr:nvSpPr>
          <xdr:spPr>
            <a:xfrm>
              <a:off x="10298205" y="6510617"/>
              <a:ext cx="672353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𝑡^2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38</xdr:col>
      <xdr:colOff>0</xdr:colOff>
      <xdr:row>24</xdr:row>
      <xdr:rowOff>235323</xdr:rowOff>
    </xdr:from>
    <xdr:ext cx="904875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2" name="TextBox 21"/>
            <xdr:cNvSpPr txBox="1"/>
          </xdr:nvSpPr>
          <xdr:spPr>
            <a:xfrm>
              <a:off x="10970559" y="6510617"/>
              <a:ext cx="904875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p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n-US" sz="20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22" name="TextBox 21"/>
            <xdr:cNvSpPr txBox="1"/>
          </xdr:nvSpPr>
          <xdr:spPr>
            <a:xfrm>
              <a:off x="10970559" y="6510617"/>
              <a:ext cx="904875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𝑡^2∗𝑌_𝑡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16</xdr:col>
      <xdr:colOff>0</xdr:colOff>
      <xdr:row>31</xdr:row>
      <xdr:rowOff>0</xdr:rowOff>
    </xdr:from>
    <xdr:ext cx="2943225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3" name="TextBox 22"/>
            <xdr:cNvSpPr txBox="1"/>
          </xdr:nvSpPr>
          <xdr:spPr>
            <a:xfrm>
              <a:off x="13025438" y="8191500"/>
              <a:ext cx="2943225" cy="511377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2000" b="0" i="1">
                        <a:latin typeface="Cambria Math" panose="02040503050406030204" pitchFamily="18" charset="0"/>
                      </a:rPr>
                      <m:t> </m:t>
                    </m:r>
                    <m:d>
                      <m:d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𝑎𝑑𝑗</m:t>
                        </m:r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.</m:t>
                        </m:r>
                      </m:e>
                    </m:d>
                    <m:r>
                      <a:rPr lang="en-US" sz="20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20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23" name="TextBox 22"/>
            <xdr:cNvSpPr txBox="1"/>
          </xdr:nvSpPr>
          <xdr:spPr>
            <a:xfrm>
              <a:off x="13025438" y="8191500"/>
              <a:ext cx="2943225" cy="511377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𝑌_𝑡  (𝑎𝑑𝑗.)=𝑌_𝑡−𝑆 ̂_𝑖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40</xdr:col>
      <xdr:colOff>0</xdr:colOff>
      <xdr:row>31</xdr:row>
      <xdr:rowOff>0</xdr:rowOff>
    </xdr:from>
    <xdr:ext cx="2943225" cy="77028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TextBox 23"/>
            <xdr:cNvSpPr txBox="1"/>
          </xdr:nvSpPr>
          <xdr:spPr>
            <a:xfrm>
              <a:off x="29718000" y="8191500"/>
              <a:ext cx="2943225" cy="770283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2000" b="0" i="1">
                        <a:latin typeface="Cambria Math" panose="02040503050406030204" pitchFamily="18" charset="0"/>
                      </a:rPr>
                      <m:t> </m:t>
                    </m:r>
                    <m:d>
                      <m:d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𝑎𝑑𝑗</m:t>
                        </m:r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.</m:t>
                        </m:r>
                      </m:e>
                    </m:d>
                    <m:r>
                      <a:rPr lang="en-US" sz="20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  <m:sub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acc>
                              <m:accPr>
                                <m:chr m:val="̂"/>
                                <m:ctrlPr>
                                  <a:rPr lang="en-US" sz="2000" b="0" i="1">
                                    <a:latin typeface="Cambria Math" panose="02040503050406030204" pitchFamily="18" charset="0"/>
                                  </a:rPr>
                                </m:ctrlPr>
                              </m:accPr>
                              <m:e>
                                <m:r>
                                  <a:rPr lang="en-US" sz="2000" b="0" i="1">
                                    <a:latin typeface="Cambria Math" panose="02040503050406030204" pitchFamily="18" charset="0"/>
                                  </a:rPr>
                                  <m:t>𝑆</m:t>
                                </m:r>
                              </m:e>
                            </m:acc>
                          </m:e>
                          <m:sub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24" name="TextBox 23"/>
            <xdr:cNvSpPr txBox="1"/>
          </xdr:nvSpPr>
          <xdr:spPr>
            <a:xfrm>
              <a:off x="29718000" y="8191500"/>
              <a:ext cx="2943225" cy="770283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𝑌_𝑡  (𝑎𝑑𝑗.)=𝑌_𝑡/𝑆 ̂_𝑖 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19</xdr:col>
      <xdr:colOff>6404</xdr:colOff>
      <xdr:row>62</xdr:row>
      <xdr:rowOff>238125</xdr:rowOff>
    </xdr:from>
    <xdr:ext cx="67939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5" name="TextBox 24"/>
            <xdr:cNvSpPr txBox="1"/>
          </xdr:nvSpPr>
          <xdr:spPr>
            <a:xfrm>
              <a:off x="15017804" y="16278225"/>
              <a:ext cx="67939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5" name="TextBox 24"/>
            <xdr:cNvSpPr txBox="1"/>
          </xdr:nvSpPr>
          <xdr:spPr>
            <a:xfrm>
              <a:off x="15017804" y="16278225"/>
              <a:ext cx="67939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1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20</xdr:col>
      <xdr:colOff>4843</xdr:colOff>
      <xdr:row>62</xdr:row>
      <xdr:rowOff>238125</xdr:rowOff>
    </xdr:from>
    <xdr:ext cx="680957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TextBox 25"/>
            <xdr:cNvSpPr txBox="1"/>
          </xdr:nvSpPr>
          <xdr:spPr>
            <a:xfrm>
              <a:off x="15702043" y="16278225"/>
              <a:ext cx="680957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6" name="TextBox 25"/>
            <xdr:cNvSpPr txBox="1"/>
          </xdr:nvSpPr>
          <xdr:spPr>
            <a:xfrm>
              <a:off x="15702043" y="16278225"/>
              <a:ext cx="680957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0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43</xdr:col>
      <xdr:colOff>6404</xdr:colOff>
      <xdr:row>62</xdr:row>
      <xdr:rowOff>238125</xdr:rowOff>
    </xdr:from>
    <xdr:ext cx="67939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9" name="TextBox 28"/>
            <xdr:cNvSpPr txBox="1"/>
          </xdr:nvSpPr>
          <xdr:spPr>
            <a:xfrm>
              <a:off x="31753229" y="16278225"/>
              <a:ext cx="67939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9" name="TextBox 28"/>
            <xdr:cNvSpPr txBox="1"/>
          </xdr:nvSpPr>
          <xdr:spPr>
            <a:xfrm>
              <a:off x="31753229" y="16278225"/>
              <a:ext cx="67939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1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44</xdr:col>
      <xdr:colOff>4843</xdr:colOff>
      <xdr:row>62</xdr:row>
      <xdr:rowOff>238125</xdr:rowOff>
    </xdr:from>
    <xdr:ext cx="680957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0" name="TextBox 29"/>
            <xdr:cNvSpPr txBox="1"/>
          </xdr:nvSpPr>
          <xdr:spPr>
            <a:xfrm>
              <a:off x="32437468" y="16278225"/>
              <a:ext cx="680957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30" name="TextBox 29"/>
            <xdr:cNvSpPr txBox="1"/>
          </xdr:nvSpPr>
          <xdr:spPr>
            <a:xfrm>
              <a:off x="32437468" y="16278225"/>
              <a:ext cx="680957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0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20</xdr:col>
      <xdr:colOff>0</xdr:colOff>
      <xdr:row>11</xdr:row>
      <xdr:rowOff>0</xdr:rowOff>
    </xdr:from>
    <xdr:ext cx="67435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1" name="TextBox 50"/>
            <xdr:cNvSpPr txBox="1"/>
          </xdr:nvSpPr>
          <xdr:spPr>
            <a:xfrm>
              <a:off x="15697200" y="2924175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51" name="TextBox 50"/>
            <xdr:cNvSpPr txBox="1"/>
          </xdr:nvSpPr>
          <xdr:spPr>
            <a:xfrm>
              <a:off x="15697200" y="2924175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𝑆 ̂_𝑖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21</xdr:col>
      <xdr:colOff>4762</xdr:colOff>
      <xdr:row>11</xdr:row>
      <xdr:rowOff>0</xdr:rowOff>
    </xdr:from>
    <xdr:ext cx="53788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2" name="TextBox 51"/>
            <xdr:cNvSpPr txBox="1"/>
          </xdr:nvSpPr>
          <xdr:spPr>
            <a:xfrm>
              <a:off x="16387762" y="2924175"/>
              <a:ext cx="53788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52" name="TextBox 51"/>
            <xdr:cNvSpPr txBox="1"/>
          </xdr:nvSpPr>
          <xdr:spPr>
            <a:xfrm>
              <a:off x="16387762" y="2924175"/>
              <a:ext cx="53788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𝑆 ̂_𝑖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44</xdr:col>
      <xdr:colOff>0</xdr:colOff>
      <xdr:row>11</xdr:row>
      <xdr:rowOff>0</xdr:rowOff>
    </xdr:from>
    <xdr:ext cx="67435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3" name="TextBox 52"/>
            <xdr:cNvSpPr txBox="1"/>
          </xdr:nvSpPr>
          <xdr:spPr>
            <a:xfrm>
              <a:off x="15697200" y="2924175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53" name="TextBox 52"/>
            <xdr:cNvSpPr txBox="1"/>
          </xdr:nvSpPr>
          <xdr:spPr>
            <a:xfrm>
              <a:off x="15697200" y="2924175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𝑆 ̂_𝑖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45</xdr:col>
      <xdr:colOff>4762</xdr:colOff>
      <xdr:row>11</xdr:row>
      <xdr:rowOff>0</xdr:rowOff>
    </xdr:from>
    <xdr:ext cx="53788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4" name="TextBox 53"/>
            <xdr:cNvSpPr txBox="1"/>
          </xdr:nvSpPr>
          <xdr:spPr>
            <a:xfrm>
              <a:off x="16387762" y="2924175"/>
              <a:ext cx="53788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54" name="TextBox 53"/>
            <xdr:cNvSpPr txBox="1"/>
          </xdr:nvSpPr>
          <xdr:spPr>
            <a:xfrm>
              <a:off x="16387762" y="2924175"/>
              <a:ext cx="53788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𝑆 ̂_𝑖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20</xdr:col>
      <xdr:colOff>0</xdr:colOff>
      <xdr:row>8</xdr:row>
      <xdr:rowOff>0</xdr:rowOff>
    </xdr:from>
    <xdr:ext cx="6750905" cy="50927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5" name="TextBox 54"/>
            <xdr:cNvSpPr txBox="1"/>
          </xdr:nvSpPr>
          <xdr:spPr>
            <a:xfrm>
              <a:off x="15697200" y="2152650"/>
              <a:ext cx="6750905" cy="509270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 algn="ctr"/>
              <a:r>
                <a:rPr lang="th-TH" sz="1600" b="0" i="0">
                  <a:latin typeface="+mn-lt"/>
                </a:rPr>
                <a:t>สำหรับรูปแบบบวก</a:t>
              </a:r>
              <a:r>
                <a:rPr lang="en-US" sz="1600" b="0" i="0" baseline="0">
                  <a:latin typeface="+mn-lt"/>
                </a:rPr>
                <a:t> </a:t>
              </a:r>
              <a14:m>
                <m:oMath xmlns:m="http://schemas.openxmlformats.org/officeDocument/2006/math">
                  <m:r>
                    <a:rPr lang="en-US" sz="1800" b="0" i="0">
                      <a:latin typeface="Cambria Math" panose="02040503050406030204" pitchFamily="18" charset="0"/>
                    </a:rPr>
                    <m:t>:</m:t>
                  </m:r>
                  <m:sSub>
                    <m:sSubPr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sSubPr>
                    <m:e>
                      <m:acc>
                        <m:accPr>
                          <m:chr m:val="̂"/>
                          <m:ctrlPr>
                            <a:rPr lang="en-US" sz="1800" b="0" i="1">
                              <a:latin typeface="Cambria Math" panose="02040503050406030204" pitchFamily="18" charset="0"/>
                            </a:rPr>
                          </m:ctrlPr>
                        </m:accPr>
                        <m:e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𝑆</m:t>
                          </m:r>
                        </m:e>
                      </m:acc>
                    </m:e>
                    <m:sub>
                      <m:r>
                        <a:rPr lang="en-US" sz="1800" b="0" i="1">
                          <a:latin typeface="Cambria Math" panose="02040503050406030204" pitchFamily="18" charset="0"/>
                        </a:rPr>
                        <m:t>𝑖</m:t>
                      </m:r>
                    </m:sub>
                  </m:sSub>
                  <m:r>
                    <a:rPr lang="en-US" sz="18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US" sz="1800" b="0" i="1">
                      <a:latin typeface="Cambria Math" panose="02040503050406030204" pitchFamily="18" charset="0"/>
                    </a:rPr>
                    <m:t>𝑎𝑣𝑒𝑟𝑎𝑔𝑒</m:t>
                  </m:r>
                  <m:d>
                    <m:dPr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sSub>
                        <m:sSubPr>
                          <m:ctrlPr>
                            <a:rPr lang="en-US" sz="1800" b="0" i="1">
                              <a:latin typeface="Cambria Math" panose="02040503050406030204" pitchFamily="18" charset="0"/>
                            </a:rPr>
                          </m:ctrlPr>
                        </m:sSubPr>
                        <m:e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𝑌</m:t>
                          </m:r>
                        </m:e>
                        <m:sub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𝑡</m:t>
                          </m:r>
                        </m:sub>
                      </m:sSub>
                      <m:r>
                        <a:rPr lang="en-US" sz="1800" b="0" i="1">
                          <a:latin typeface="Cambria Math" panose="02040503050406030204" pitchFamily="18" charset="0"/>
                        </a:rPr>
                        <m:t>−</m:t>
                      </m:r>
                      <m:sSub>
                        <m:sSubPr>
                          <m:ctrlPr>
                            <a:rPr lang="en-US" sz="1800" b="0" i="1">
                              <a:latin typeface="Cambria Math" panose="02040503050406030204" pitchFamily="18" charset="0"/>
                            </a:rPr>
                          </m:ctrlPr>
                        </m:sSubPr>
                        <m:e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𝑀𝐴</m:t>
                          </m:r>
                        </m:e>
                        <m:sub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𝑡</m:t>
                          </m:r>
                        </m:sub>
                      </m:sSub>
                    </m:e>
                  </m:d>
                </m:oMath>
              </a14:m>
              <a:r>
                <a:rPr lang="en-US" sz="1800"/>
                <a:t> </a:t>
              </a:r>
              <a:r>
                <a:rPr lang="th-TH" sz="1600"/>
                <a:t>ของไตรมาสที่</a:t>
              </a:r>
              <a:r>
                <a:rPr lang="th-TH" sz="1600" baseline="0"/>
                <a:t> </a:t>
              </a:r>
              <a:r>
                <a:rPr lang="en-US" sz="1600" baseline="0"/>
                <a:t>i</a:t>
              </a:r>
              <a:r>
                <a:rPr lang="th-TH" sz="1600" baseline="0"/>
                <a:t> ของทุกปี</a:t>
              </a:r>
              <a:endParaRPr lang="th-TH" sz="1800"/>
            </a:p>
          </xdr:txBody>
        </xdr:sp>
      </mc:Choice>
      <mc:Fallback xmlns="">
        <xdr:sp macro="" textlink="">
          <xdr:nvSpPr>
            <xdr:cNvPr id="55" name="TextBox 54"/>
            <xdr:cNvSpPr txBox="1"/>
          </xdr:nvSpPr>
          <xdr:spPr>
            <a:xfrm>
              <a:off x="15697200" y="2152650"/>
              <a:ext cx="6750905" cy="509270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 algn="ctr"/>
              <a:r>
                <a:rPr lang="th-TH" sz="1600" b="0" i="0">
                  <a:latin typeface="+mn-lt"/>
                </a:rPr>
                <a:t>สำหรับรูปแบบบวก</a:t>
              </a:r>
              <a:r>
                <a:rPr lang="en-US" sz="1600" b="0" i="0" baseline="0">
                  <a:latin typeface="+mn-lt"/>
                </a:rPr>
                <a:t> </a:t>
              </a:r>
              <a:r>
                <a:rPr lang="en-US" sz="1800" b="0" i="0">
                  <a:latin typeface="Cambria Math" panose="02040503050406030204" pitchFamily="18" charset="0"/>
                </a:rPr>
                <a:t>:𝑆 ̂_𝑖=𝑎𝑣𝑒𝑟𝑎𝑔𝑒(𝑌_𝑡−〖𝑀𝐴〗_𝑡 )</a:t>
              </a:r>
              <a:r>
                <a:rPr lang="en-US" sz="1800"/>
                <a:t> </a:t>
              </a:r>
              <a:r>
                <a:rPr lang="th-TH" sz="1600"/>
                <a:t>ของไตรมาสที่</a:t>
              </a:r>
              <a:r>
                <a:rPr lang="th-TH" sz="1600" baseline="0"/>
                <a:t> </a:t>
              </a:r>
              <a:r>
                <a:rPr lang="en-US" sz="1600" baseline="0"/>
                <a:t>i</a:t>
              </a:r>
              <a:r>
                <a:rPr lang="th-TH" sz="1600" baseline="0"/>
                <a:t> ของทุกปี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1</xdr:col>
      <xdr:colOff>13607</xdr:colOff>
      <xdr:row>2</xdr:row>
      <xdr:rowOff>182336</xdr:rowOff>
    </xdr:from>
    <xdr:ext cx="67435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6" name="TextBox 55"/>
            <xdr:cNvSpPr txBox="1"/>
          </xdr:nvSpPr>
          <xdr:spPr>
            <a:xfrm>
              <a:off x="699407" y="696686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r>
                      <a:rPr lang="en-US" sz="20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56" name="TextBox 55"/>
            <xdr:cNvSpPr txBox="1"/>
          </xdr:nvSpPr>
          <xdr:spPr>
            <a:xfrm>
              <a:off x="699407" y="696686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2</xdr:col>
      <xdr:colOff>6080</xdr:colOff>
      <xdr:row>2</xdr:row>
      <xdr:rowOff>182336</xdr:rowOff>
    </xdr:from>
    <xdr:ext cx="679719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7" name="TextBox 56"/>
            <xdr:cNvSpPr txBox="1"/>
          </xdr:nvSpPr>
          <xdr:spPr>
            <a:xfrm>
              <a:off x="1377680" y="696686"/>
              <a:ext cx="679719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57" name="TextBox 56"/>
            <xdr:cNvSpPr txBox="1"/>
          </xdr:nvSpPr>
          <xdr:spPr>
            <a:xfrm>
              <a:off x="1377680" y="696686"/>
              <a:ext cx="679719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𝑌_𝑡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5</xdr:col>
      <xdr:colOff>131988</xdr:colOff>
      <xdr:row>2</xdr:row>
      <xdr:rowOff>180975</xdr:rowOff>
    </xdr:from>
    <xdr:ext cx="679719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8" name="TextBox 57"/>
            <xdr:cNvSpPr txBox="1"/>
          </xdr:nvSpPr>
          <xdr:spPr>
            <a:xfrm>
              <a:off x="3970563" y="695325"/>
              <a:ext cx="679719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𝑀𝐴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58" name="TextBox 57"/>
            <xdr:cNvSpPr txBox="1"/>
          </xdr:nvSpPr>
          <xdr:spPr>
            <a:xfrm>
              <a:off x="3970563" y="695325"/>
              <a:ext cx="679719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〖𝑀𝐴〗_𝑡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6</xdr:col>
      <xdr:colOff>36739</xdr:colOff>
      <xdr:row>2</xdr:row>
      <xdr:rowOff>180975</xdr:rowOff>
    </xdr:from>
    <xdr:ext cx="1123950" cy="3143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9" name="TextBox 58"/>
            <xdr:cNvSpPr txBox="1"/>
          </xdr:nvSpPr>
          <xdr:spPr>
            <a:xfrm>
              <a:off x="4818289" y="695325"/>
              <a:ext cx="1123950" cy="3143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7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7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7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7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17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700" b="0" i="1">
                            <a:latin typeface="Cambria Math" panose="02040503050406030204" pitchFamily="18" charset="0"/>
                          </a:rPr>
                          <m:t>𝑀𝐴</m:t>
                        </m:r>
                      </m:e>
                      <m:sub>
                        <m:r>
                          <a:rPr lang="en-US" sz="17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700"/>
            </a:p>
          </xdr:txBody>
        </xdr:sp>
      </mc:Choice>
      <mc:Fallback xmlns="">
        <xdr:sp macro="" textlink="">
          <xdr:nvSpPr>
            <xdr:cNvPr id="59" name="TextBox 58"/>
            <xdr:cNvSpPr txBox="1"/>
          </xdr:nvSpPr>
          <xdr:spPr>
            <a:xfrm>
              <a:off x="4818289" y="695325"/>
              <a:ext cx="1123950" cy="3143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1700" b="0" i="0">
                  <a:latin typeface="Cambria Math" panose="02040503050406030204" pitchFamily="18" charset="0"/>
                </a:rPr>
                <a:t>𝑌_𝑡−〖𝑀𝐴〗_𝑡</a:t>
              </a:r>
              <a:endParaRPr lang="th-TH" sz="1700"/>
            </a:p>
          </xdr:txBody>
        </xdr:sp>
      </mc:Fallback>
    </mc:AlternateContent>
    <xdr:clientData/>
  </xdr:oneCellAnchor>
  <xdr:oneCellAnchor>
    <xdr:from>
      <xdr:col>7</xdr:col>
      <xdr:colOff>36739</xdr:colOff>
      <xdr:row>2</xdr:row>
      <xdr:rowOff>180975</xdr:rowOff>
    </xdr:from>
    <xdr:ext cx="1123950" cy="3143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0" name="TextBox 59"/>
            <xdr:cNvSpPr txBox="1"/>
          </xdr:nvSpPr>
          <xdr:spPr>
            <a:xfrm>
              <a:off x="5999389" y="695325"/>
              <a:ext cx="1123950" cy="3143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7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7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7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700" b="0" i="1">
                        <a:latin typeface="Cambria Math" panose="02040503050406030204" pitchFamily="18" charset="0"/>
                      </a:rPr>
                      <m:t>/</m:t>
                    </m:r>
                    <m:sSub>
                      <m:sSubPr>
                        <m:ctrlPr>
                          <a:rPr lang="en-US" sz="17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700" b="0" i="1">
                            <a:latin typeface="Cambria Math" panose="02040503050406030204" pitchFamily="18" charset="0"/>
                          </a:rPr>
                          <m:t>𝑀𝐴</m:t>
                        </m:r>
                      </m:e>
                      <m:sub>
                        <m:r>
                          <a:rPr lang="en-US" sz="17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700"/>
            </a:p>
          </xdr:txBody>
        </xdr:sp>
      </mc:Choice>
      <mc:Fallback xmlns="">
        <xdr:sp macro="" textlink="">
          <xdr:nvSpPr>
            <xdr:cNvPr id="60" name="TextBox 59"/>
            <xdr:cNvSpPr txBox="1"/>
          </xdr:nvSpPr>
          <xdr:spPr>
            <a:xfrm>
              <a:off x="5999389" y="695325"/>
              <a:ext cx="1123950" cy="3143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1700" b="0" i="0">
                  <a:latin typeface="Cambria Math" panose="02040503050406030204" pitchFamily="18" charset="0"/>
                </a:rPr>
                <a:t>𝑌_𝑡/〖𝑀𝐴〗_𝑡</a:t>
              </a:r>
              <a:endParaRPr lang="th-TH" sz="1700"/>
            </a:p>
          </xdr:txBody>
        </xdr:sp>
      </mc:Fallback>
    </mc:AlternateContent>
    <xdr:clientData/>
  </xdr:oneCellAnchor>
  <xdr:oneCellAnchor>
    <xdr:from>
      <xdr:col>17</xdr:col>
      <xdr:colOff>11206</xdr:colOff>
      <xdr:row>62</xdr:row>
      <xdr:rowOff>235324</xdr:rowOff>
    </xdr:from>
    <xdr:ext cx="676275" cy="27597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3" name="TextBox 42"/>
            <xdr:cNvSpPr txBox="1"/>
          </xdr:nvSpPr>
          <xdr:spPr>
            <a:xfrm>
              <a:off x="13984941" y="16707971"/>
              <a:ext cx="676275" cy="2759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𝑆𝑆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𝑡𝑦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43" name="TextBox 42"/>
            <xdr:cNvSpPr txBox="1"/>
          </xdr:nvSpPr>
          <xdr:spPr>
            <a:xfrm>
              <a:off x="13984941" y="16707971"/>
              <a:ext cx="676275" cy="2759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th-TH" sz="1600" i="0">
                  <a:latin typeface="Cambria Math" panose="02040503050406030204" pitchFamily="18" charset="0"/>
                </a:rPr>
                <a:t>〖</a:t>
              </a:r>
              <a:r>
                <a:rPr lang="en-US" sz="1600" b="0" i="0">
                  <a:latin typeface="Cambria Math" panose="02040503050406030204" pitchFamily="18" charset="0"/>
                </a:rPr>
                <a:t>𝑆𝑆</a:t>
              </a:r>
              <a:r>
                <a:rPr lang="th-TH" sz="1600" b="0" i="0">
                  <a:latin typeface="Cambria Math" panose="02040503050406030204" pitchFamily="18" charset="0"/>
                </a:rPr>
                <a:t>〗_</a:t>
              </a:r>
              <a:r>
                <a:rPr lang="en-US" sz="1600" b="0" i="0">
                  <a:latin typeface="Cambria Math" panose="02040503050406030204" pitchFamily="18" charset="0"/>
                </a:rPr>
                <a:t>𝑡𝑦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18</xdr:col>
      <xdr:colOff>11206</xdr:colOff>
      <xdr:row>62</xdr:row>
      <xdr:rowOff>235324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4" name="TextBox 43"/>
            <xdr:cNvSpPr txBox="1"/>
          </xdr:nvSpPr>
          <xdr:spPr>
            <a:xfrm>
              <a:off x="14668500" y="16707971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𝑆𝑆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44" name="TextBox 43"/>
            <xdr:cNvSpPr txBox="1"/>
          </xdr:nvSpPr>
          <xdr:spPr>
            <a:xfrm>
              <a:off x="14668500" y="16707971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th-TH" sz="1600" i="0">
                  <a:latin typeface="Cambria Math" panose="02040503050406030204" pitchFamily="18" charset="0"/>
                </a:rPr>
                <a:t>〖</a:t>
              </a:r>
              <a:r>
                <a:rPr lang="en-US" sz="1600" b="0" i="0">
                  <a:latin typeface="Cambria Math" panose="02040503050406030204" pitchFamily="18" charset="0"/>
                </a:rPr>
                <a:t>𝑆𝑆</a:t>
              </a:r>
              <a:r>
                <a:rPr lang="th-TH" sz="1600" b="0" i="0">
                  <a:latin typeface="Cambria Math" panose="02040503050406030204" pitchFamily="18" charset="0"/>
                </a:rPr>
                <a:t>〗_</a:t>
              </a:r>
              <a:r>
                <a:rPr lang="en-US" sz="1600" b="0" i="0">
                  <a:latin typeface="Cambria Math" panose="02040503050406030204" pitchFamily="18" charset="0"/>
                </a:rPr>
                <a:t>𝑡𝑡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41</xdr:col>
      <xdr:colOff>11206</xdr:colOff>
      <xdr:row>62</xdr:row>
      <xdr:rowOff>235323</xdr:rowOff>
    </xdr:from>
    <xdr:ext cx="676275" cy="27597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1" name="TextBox 60"/>
            <xdr:cNvSpPr txBox="1"/>
          </xdr:nvSpPr>
          <xdr:spPr>
            <a:xfrm>
              <a:off x="30950647" y="16707970"/>
              <a:ext cx="676275" cy="2759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𝑆𝑆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𝑡𝑦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61" name="TextBox 60"/>
            <xdr:cNvSpPr txBox="1"/>
          </xdr:nvSpPr>
          <xdr:spPr>
            <a:xfrm>
              <a:off x="30950647" y="16707970"/>
              <a:ext cx="676275" cy="2759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th-TH" sz="1600" i="0">
                  <a:latin typeface="Cambria Math" panose="02040503050406030204" pitchFamily="18" charset="0"/>
                </a:rPr>
                <a:t>〖</a:t>
              </a:r>
              <a:r>
                <a:rPr lang="en-US" sz="1600" b="0" i="0">
                  <a:latin typeface="Cambria Math" panose="02040503050406030204" pitchFamily="18" charset="0"/>
                </a:rPr>
                <a:t>𝑆𝑆</a:t>
              </a:r>
              <a:r>
                <a:rPr lang="th-TH" sz="1600" b="0" i="0">
                  <a:latin typeface="Cambria Math" panose="02040503050406030204" pitchFamily="18" charset="0"/>
                </a:rPr>
                <a:t>〗_</a:t>
              </a:r>
              <a:r>
                <a:rPr lang="en-US" sz="1600" b="0" i="0">
                  <a:latin typeface="Cambria Math" panose="02040503050406030204" pitchFamily="18" charset="0"/>
                </a:rPr>
                <a:t>𝑡𝑦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42</xdr:col>
      <xdr:colOff>11206</xdr:colOff>
      <xdr:row>62</xdr:row>
      <xdr:rowOff>235323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2" name="TextBox 61"/>
            <xdr:cNvSpPr txBox="1"/>
          </xdr:nvSpPr>
          <xdr:spPr>
            <a:xfrm>
              <a:off x="31634206" y="1670797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𝑆𝑆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62" name="TextBox 61"/>
            <xdr:cNvSpPr txBox="1"/>
          </xdr:nvSpPr>
          <xdr:spPr>
            <a:xfrm>
              <a:off x="31634206" y="1670797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th-TH" sz="1600" i="0">
                  <a:latin typeface="Cambria Math" panose="02040503050406030204" pitchFamily="18" charset="0"/>
                </a:rPr>
                <a:t>〖</a:t>
              </a:r>
              <a:r>
                <a:rPr lang="en-US" sz="1600" b="0" i="0">
                  <a:latin typeface="Cambria Math" panose="02040503050406030204" pitchFamily="18" charset="0"/>
                </a:rPr>
                <a:t>𝑆𝑆</a:t>
              </a:r>
              <a:r>
                <a:rPr lang="th-TH" sz="1600" b="0" i="0">
                  <a:latin typeface="Cambria Math" panose="02040503050406030204" pitchFamily="18" charset="0"/>
                </a:rPr>
                <a:t>〗_</a:t>
              </a:r>
              <a:r>
                <a:rPr lang="en-US" sz="1600" b="0" i="0">
                  <a:latin typeface="Cambria Math" panose="02040503050406030204" pitchFamily="18" charset="0"/>
                </a:rPr>
                <a:t>𝑡𝑡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19</xdr:col>
      <xdr:colOff>0</xdr:colOff>
      <xdr:row>57</xdr:row>
      <xdr:rowOff>0</xdr:rowOff>
    </xdr:from>
    <xdr:ext cx="3419475" cy="7524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5" name="TextBox 44"/>
            <xdr:cNvSpPr txBox="1"/>
          </xdr:nvSpPr>
          <xdr:spPr>
            <a:xfrm>
              <a:off x="15321643" y="14967857"/>
              <a:ext cx="3419475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𝑺𝑺</m:t>
                            </m:r>
                          </m:e>
                          <m:sub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𝒕𝒚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𝑺𝑺</m:t>
                            </m:r>
                          </m:e>
                          <m:sub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𝒕𝒕</m:t>
                            </m:r>
                          </m:sub>
                        </m:sSub>
                      </m:den>
                    </m:f>
                    <m:r>
                      <a:rPr lang="en-US" sz="1600" b="1" i="1">
                        <a:latin typeface="Cambria Math" panose="02040503050406030204" pitchFamily="18" charset="0"/>
                      </a:rPr>
                      <m:t> , </m:t>
                    </m:r>
                    <m:sSub>
                      <m:sSub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acc>
                      <m:accPr>
                        <m:chr m:val="̅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𝒀</m:t>
                        </m:r>
                      </m:e>
                    </m:acc>
                    <m:r>
                      <a:rPr lang="en-US" sz="1600" b="1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𝟏</m:t>
                        </m:r>
                      </m:sub>
                    </m:sSub>
                    <m:acc>
                      <m:accPr>
                        <m:chr m:val="̅"/>
                        <m:ctrlP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𝒕</m:t>
                        </m:r>
                      </m:e>
                    </m:acc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45" name="TextBox 44"/>
            <xdr:cNvSpPr txBox="1"/>
          </xdr:nvSpPr>
          <xdr:spPr>
            <a:xfrm>
              <a:off x="15321643" y="14967857"/>
              <a:ext cx="3419475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en-US" sz="1600" b="1" i="0">
                  <a:latin typeface="Cambria Math" panose="02040503050406030204" pitchFamily="18" charset="0"/>
                </a:rPr>
                <a:t>𝒃_𝟏=〖𝑺𝑺〗_𝒕𝒚/〖𝑺𝑺〗_𝒕𝒕   , 𝒃_𝟎=𝒀 ̅−</a:t>
              </a:r>
              <a:r>
                <a:rPr lang="en-US" sz="16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𝒃_𝟏 𝒕 ̅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19</xdr:col>
      <xdr:colOff>0</xdr:colOff>
      <xdr:row>51</xdr:row>
      <xdr:rowOff>0</xdr:rowOff>
    </xdr:from>
    <xdr:ext cx="3419475" cy="7524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6" name="TextBox 45"/>
            <xdr:cNvSpPr txBox="1"/>
          </xdr:nvSpPr>
          <xdr:spPr>
            <a:xfrm>
              <a:off x="15321643" y="13416643"/>
              <a:ext cx="3419475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𝑺𝑺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𝒕𝒚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𝒊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𝒕𝒚</m:t>
                        </m:r>
                      </m:e>
                    </m:nary>
                    <m:r>
                      <a:rPr lang="en-US" sz="1600" b="1" i="1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(</m:t>
                        </m:r>
                        <m:nary>
                          <m:naryPr>
                            <m:chr m:val="∑"/>
                            <m:ctrl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𝒊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=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𝟏</m:t>
                            </m:r>
                          </m:sub>
                          <m:sup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𝒏</m:t>
                            </m:r>
                          </m:sup>
                          <m:e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𝒕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)</m:t>
                            </m:r>
                          </m:e>
                        </m:nary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nary>
                          <m:naryPr>
                            <m:chr m:val="∑"/>
                            <m:ctrl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𝒊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=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𝟏</m:t>
                            </m:r>
                          </m:sub>
                          <m:sup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𝒏</m:t>
                            </m:r>
                          </m:sup>
                          <m:e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𝒀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)</m:t>
                            </m:r>
                          </m:e>
                        </m:nary>
                      </m:num>
                      <m:den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den>
                    </m:f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46" name="TextBox 45"/>
            <xdr:cNvSpPr txBox="1"/>
          </xdr:nvSpPr>
          <xdr:spPr>
            <a:xfrm>
              <a:off x="15321643" y="13416643"/>
              <a:ext cx="3419475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th-TH" sz="1600" b="1" i="0">
                  <a:latin typeface="Cambria Math" panose="02040503050406030204" pitchFamily="18" charset="0"/>
                </a:rPr>
                <a:t>〖</a:t>
              </a:r>
              <a:r>
                <a:rPr lang="en-US" sz="1600" b="1" i="0">
                  <a:latin typeface="Cambria Math" panose="02040503050406030204" pitchFamily="18" charset="0"/>
                </a:rPr>
                <a:t>𝑺𝑺</a:t>
              </a:r>
              <a:r>
                <a:rPr lang="th-TH" sz="1600" b="1" i="0">
                  <a:latin typeface="Cambria Math" panose="02040503050406030204" pitchFamily="18" charset="0"/>
                </a:rPr>
                <a:t>〗_</a:t>
              </a:r>
              <a:r>
                <a:rPr lang="en-US" sz="1600" b="1" i="0">
                  <a:latin typeface="Cambria Math" panose="02040503050406030204" pitchFamily="18" charset="0"/>
                </a:rPr>
                <a:t>𝒕𝒚=∑_(𝒊=𝟏)^𝒏▒𝒕𝒚−((</a:t>
              </a:r>
              <a:r>
                <a:rPr lang="en-US" sz="16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∑_(𝒊=𝟏)^𝒏▒〖𝒕)〗(∑_(𝒊=𝟏)^𝒏▒〖𝒀)〗)/</a:t>
              </a:r>
              <a:r>
                <a:rPr lang="en-US" sz="1600" b="1" i="0">
                  <a:latin typeface="Cambria Math" panose="02040503050406030204" pitchFamily="18" charset="0"/>
                </a:rPr>
                <a:t>𝒏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19</xdr:col>
      <xdr:colOff>0</xdr:colOff>
      <xdr:row>53</xdr:row>
      <xdr:rowOff>256055</xdr:rowOff>
    </xdr:from>
    <xdr:ext cx="3419475" cy="7524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8" name="TextBox 47"/>
            <xdr:cNvSpPr txBox="1"/>
          </xdr:nvSpPr>
          <xdr:spPr>
            <a:xfrm>
              <a:off x="15321643" y="14189769"/>
              <a:ext cx="3419475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𝑺𝑺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𝒕𝒕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𝒊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sSup>
                          <m:sSup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</m:t>
                            </m:r>
                          </m:e>
                          <m:sup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𝟐</m:t>
                            </m:r>
                          </m:sup>
                        </m:sSup>
                      </m:e>
                    </m:nary>
                    <m:r>
                      <a:rPr lang="en-US" sz="1600" b="1" i="1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(</m:t>
                        </m:r>
                        <m:sSup>
                          <m:sSup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nary>
                              <m:naryPr>
                                <m:chr m:val="∑"/>
                                <m:ctrlP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>
                                <m:r>
                                  <m:rPr>
                                    <m:brk m:alnAt="23"/>
                                  </m:rP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𝒊</m:t>
                                </m:r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=</m:t>
                                </m:r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𝟏</m:t>
                                </m:r>
                              </m:sub>
                              <m:sup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𝒏</m:t>
                                </m:r>
                              </m:sup>
                              <m:e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𝒕</m:t>
                                </m:r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)</m:t>
                                </m:r>
                              </m:e>
                            </m:nary>
                          </m:e>
                          <m:sup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𝟐</m:t>
                            </m:r>
                          </m:sup>
                        </m:sSup>
                      </m:num>
                      <m:den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den>
                    </m:f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48" name="TextBox 47"/>
            <xdr:cNvSpPr txBox="1"/>
          </xdr:nvSpPr>
          <xdr:spPr>
            <a:xfrm>
              <a:off x="15321643" y="14189769"/>
              <a:ext cx="3419475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th-TH" sz="1600" b="1" i="0">
                  <a:latin typeface="Cambria Math" panose="02040503050406030204" pitchFamily="18" charset="0"/>
                </a:rPr>
                <a:t>〖</a:t>
              </a:r>
              <a:r>
                <a:rPr lang="en-US" sz="1600" b="1" i="0">
                  <a:latin typeface="Cambria Math" panose="02040503050406030204" pitchFamily="18" charset="0"/>
                </a:rPr>
                <a:t>𝑺𝑺</a:t>
              </a:r>
              <a:r>
                <a:rPr lang="th-TH" sz="1600" b="1" i="0">
                  <a:latin typeface="Cambria Math" panose="02040503050406030204" pitchFamily="18" charset="0"/>
                </a:rPr>
                <a:t>〗_</a:t>
              </a:r>
              <a:r>
                <a:rPr lang="en-US" sz="1600" b="1" i="0">
                  <a:latin typeface="Cambria Math" panose="02040503050406030204" pitchFamily="18" charset="0"/>
                </a:rPr>
                <a:t>𝒕𝒕=∑_(𝒊=𝟏)^𝒏▒𝒕^𝟐 −((∑_(𝒊=𝟏)^𝒏▒〖𝒕)〗^𝟐)/𝒏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43</xdr:col>
      <xdr:colOff>0</xdr:colOff>
      <xdr:row>57</xdr:row>
      <xdr:rowOff>0</xdr:rowOff>
    </xdr:from>
    <xdr:ext cx="3419475" cy="7524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9" name="TextBox 48"/>
            <xdr:cNvSpPr txBox="1"/>
          </xdr:nvSpPr>
          <xdr:spPr>
            <a:xfrm>
              <a:off x="32235321" y="14967857"/>
              <a:ext cx="3419475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𝑺𝑺</m:t>
                            </m:r>
                          </m:e>
                          <m:sub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𝒕𝒚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𝑺𝑺</m:t>
                            </m:r>
                          </m:e>
                          <m:sub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𝒕𝒕</m:t>
                            </m:r>
                          </m:sub>
                        </m:sSub>
                      </m:den>
                    </m:f>
                    <m:r>
                      <a:rPr lang="en-US" sz="1600" b="1" i="1">
                        <a:latin typeface="Cambria Math" panose="02040503050406030204" pitchFamily="18" charset="0"/>
                      </a:rPr>
                      <m:t> , </m:t>
                    </m:r>
                    <m:sSub>
                      <m:sSub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acc>
                      <m:accPr>
                        <m:chr m:val="̅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𝒀</m:t>
                        </m:r>
                      </m:e>
                    </m:acc>
                    <m:r>
                      <a:rPr lang="en-US" sz="1600" b="1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𝟏</m:t>
                        </m:r>
                      </m:sub>
                    </m:sSub>
                    <m:acc>
                      <m:accPr>
                        <m:chr m:val="̅"/>
                        <m:ctrlP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𝒕</m:t>
                        </m:r>
                      </m:e>
                    </m:acc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49" name="TextBox 48"/>
            <xdr:cNvSpPr txBox="1"/>
          </xdr:nvSpPr>
          <xdr:spPr>
            <a:xfrm>
              <a:off x="32235321" y="14967857"/>
              <a:ext cx="3419475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en-US" sz="1600" b="1" i="0">
                  <a:latin typeface="Cambria Math" panose="02040503050406030204" pitchFamily="18" charset="0"/>
                </a:rPr>
                <a:t>𝒃_𝟏=〖𝑺𝑺〗_𝒕𝒚/〖𝑺𝑺〗_𝒕𝒕   , 𝒃_𝟎=𝒀 ̅−</a:t>
              </a:r>
              <a:r>
                <a:rPr lang="en-US" sz="16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𝒃_𝟏 𝒕 ̅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43</xdr:col>
      <xdr:colOff>0</xdr:colOff>
      <xdr:row>51</xdr:row>
      <xdr:rowOff>0</xdr:rowOff>
    </xdr:from>
    <xdr:ext cx="3419475" cy="7524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3" name="TextBox 62"/>
            <xdr:cNvSpPr txBox="1"/>
          </xdr:nvSpPr>
          <xdr:spPr>
            <a:xfrm>
              <a:off x="32235321" y="13416643"/>
              <a:ext cx="3419475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𝑺𝑺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𝒕𝒚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𝒊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𝒕𝒚</m:t>
                        </m:r>
                      </m:e>
                    </m:nary>
                    <m:r>
                      <a:rPr lang="en-US" sz="1600" b="1" i="1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(</m:t>
                        </m:r>
                        <m:nary>
                          <m:naryPr>
                            <m:chr m:val="∑"/>
                            <m:ctrl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𝒊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=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𝟏</m:t>
                            </m:r>
                          </m:sub>
                          <m:sup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𝒏</m:t>
                            </m:r>
                          </m:sup>
                          <m:e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𝒕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)</m:t>
                            </m:r>
                          </m:e>
                        </m:nary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nary>
                          <m:naryPr>
                            <m:chr m:val="∑"/>
                            <m:ctrl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𝒊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=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𝟏</m:t>
                            </m:r>
                          </m:sub>
                          <m:sup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𝒏</m:t>
                            </m:r>
                          </m:sup>
                          <m:e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𝒀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)</m:t>
                            </m:r>
                          </m:e>
                        </m:nary>
                      </m:num>
                      <m:den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den>
                    </m:f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63" name="TextBox 62"/>
            <xdr:cNvSpPr txBox="1"/>
          </xdr:nvSpPr>
          <xdr:spPr>
            <a:xfrm>
              <a:off x="32235321" y="13416643"/>
              <a:ext cx="3419475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th-TH" sz="1600" b="1" i="0">
                  <a:latin typeface="Cambria Math" panose="02040503050406030204" pitchFamily="18" charset="0"/>
                </a:rPr>
                <a:t>〖</a:t>
              </a:r>
              <a:r>
                <a:rPr lang="en-US" sz="1600" b="1" i="0">
                  <a:latin typeface="Cambria Math" panose="02040503050406030204" pitchFamily="18" charset="0"/>
                </a:rPr>
                <a:t>𝑺𝑺</a:t>
              </a:r>
              <a:r>
                <a:rPr lang="th-TH" sz="1600" b="1" i="0">
                  <a:latin typeface="Cambria Math" panose="02040503050406030204" pitchFamily="18" charset="0"/>
                </a:rPr>
                <a:t>〗_</a:t>
              </a:r>
              <a:r>
                <a:rPr lang="en-US" sz="1600" b="1" i="0">
                  <a:latin typeface="Cambria Math" panose="02040503050406030204" pitchFamily="18" charset="0"/>
                </a:rPr>
                <a:t>𝒕𝒚=∑_(𝒊=𝟏)^𝒏▒𝒕𝒚−((</a:t>
              </a:r>
              <a:r>
                <a:rPr lang="en-US" sz="16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∑_(𝒊=𝟏)^𝒏▒〖𝒕)〗(∑_(𝒊=𝟏)^𝒏▒〖𝒀)〗)/</a:t>
              </a:r>
              <a:r>
                <a:rPr lang="en-US" sz="1600" b="1" i="0">
                  <a:latin typeface="Cambria Math" panose="02040503050406030204" pitchFamily="18" charset="0"/>
                </a:rPr>
                <a:t>𝒏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43</xdr:col>
      <xdr:colOff>0</xdr:colOff>
      <xdr:row>53</xdr:row>
      <xdr:rowOff>256055</xdr:rowOff>
    </xdr:from>
    <xdr:ext cx="3419475" cy="7524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4" name="TextBox 63"/>
            <xdr:cNvSpPr txBox="1"/>
          </xdr:nvSpPr>
          <xdr:spPr>
            <a:xfrm>
              <a:off x="32235321" y="14189769"/>
              <a:ext cx="3419475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𝑺𝑺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𝒕𝒕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𝒊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sSup>
                          <m:sSup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</m:t>
                            </m:r>
                          </m:e>
                          <m:sup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𝟐</m:t>
                            </m:r>
                          </m:sup>
                        </m:sSup>
                      </m:e>
                    </m:nary>
                    <m:r>
                      <a:rPr lang="en-US" sz="1600" b="1" i="1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(</m:t>
                        </m:r>
                        <m:sSup>
                          <m:sSup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nary>
                              <m:naryPr>
                                <m:chr m:val="∑"/>
                                <m:ctrlP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>
                                <m:r>
                                  <m:rPr>
                                    <m:brk m:alnAt="23"/>
                                  </m:rP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𝒊</m:t>
                                </m:r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=</m:t>
                                </m:r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𝟏</m:t>
                                </m:r>
                              </m:sub>
                              <m:sup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𝒏</m:t>
                                </m:r>
                              </m:sup>
                              <m:e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𝒕</m:t>
                                </m:r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)</m:t>
                                </m:r>
                              </m:e>
                            </m:nary>
                          </m:e>
                          <m:sup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𝟐</m:t>
                            </m:r>
                          </m:sup>
                        </m:sSup>
                      </m:num>
                      <m:den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den>
                    </m:f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64" name="TextBox 63"/>
            <xdr:cNvSpPr txBox="1"/>
          </xdr:nvSpPr>
          <xdr:spPr>
            <a:xfrm>
              <a:off x="32235321" y="14189769"/>
              <a:ext cx="3419475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th-TH" sz="1600" b="1" i="0">
                  <a:latin typeface="Cambria Math" panose="02040503050406030204" pitchFamily="18" charset="0"/>
                </a:rPr>
                <a:t>〖</a:t>
              </a:r>
              <a:r>
                <a:rPr lang="en-US" sz="1600" b="1" i="0">
                  <a:latin typeface="Cambria Math" panose="02040503050406030204" pitchFamily="18" charset="0"/>
                </a:rPr>
                <a:t>𝑺𝑺</a:t>
              </a:r>
              <a:r>
                <a:rPr lang="th-TH" sz="1600" b="1" i="0">
                  <a:latin typeface="Cambria Math" panose="02040503050406030204" pitchFamily="18" charset="0"/>
                </a:rPr>
                <a:t>〗_</a:t>
              </a:r>
              <a:r>
                <a:rPr lang="en-US" sz="1600" b="1" i="0">
                  <a:latin typeface="Cambria Math" panose="02040503050406030204" pitchFamily="18" charset="0"/>
                </a:rPr>
                <a:t>𝒕𝒕=∑_(𝒊=𝟏)^𝒏▒𝒕^𝟐 −((∑_(𝒊=𝟏)^𝒏▒〖𝒕)〗^𝟐)/𝒏</a:t>
              </a:r>
              <a:endParaRPr lang="th-TH" sz="1600" b="1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13607</xdr:colOff>
      <xdr:row>22</xdr:row>
      <xdr:rowOff>241170</xdr:rowOff>
    </xdr:from>
    <xdr:ext cx="67435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/>
            <xdr:cNvSpPr txBox="1"/>
          </xdr:nvSpPr>
          <xdr:spPr>
            <a:xfrm>
              <a:off x="8507666" y="6146670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r>
                      <a:rPr lang="en-US" sz="20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5" name="TextBox 4"/>
            <xdr:cNvSpPr txBox="1"/>
          </xdr:nvSpPr>
          <xdr:spPr>
            <a:xfrm>
              <a:off x="8507666" y="6146670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11</xdr:col>
      <xdr:colOff>15606</xdr:colOff>
      <xdr:row>22</xdr:row>
      <xdr:rowOff>241170</xdr:rowOff>
    </xdr:from>
    <xdr:ext cx="67435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/>
            <xdr:cNvSpPr txBox="1"/>
          </xdr:nvSpPr>
          <xdr:spPr>
            <a:xfrm>
              <a:off x="9182018" y="6146670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6" name="TextBox 5"/>
            <xdr:cNvSpPr txBox="1"/>
          </xdr:nvSpPr>
          <xdr:spPr>
            <a:xfrm>
              <a:off x="9182018" y="6146670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𝑌_𝑡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12</xdr:col>
      <xdr:colOff>15607</xdr:colOff>
      <xdr:row>22</xdr:row>
      <xdr:rowOff>241170</xdr:rowOff>
    </xdr:from>
    <xdr:ext cx="459441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/>
            <xdr:cNvSpPr txBox="1"/>
          </xdr:nvSpPr>
          <xdr:spPr>
            <a:xfrm>
              <a:off x="9854372" y="6146670"/>
              <a:ext cx="459441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7" name="TextBox 6"/>
            <xdr:cNvSpPr txBox="1"/>
          </xdr:nvSpPr>
          <xdr:spPr>
            <a:xfrm>
              <a:off x="9854372" y="6146670"/>
              <a:ext cx="459441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𝑌_𝑡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13</xdr:col>
      <xdr:colOff>8283</xdr:colOff>
      <xdr:row>22</xdr:row>
      <xdr:rowOff>241170</xdr:rowOff>
    </xdr:from>
    <xdr:ext cx="67435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/>
            <xdr:cNvSpPr txBox="1"/>
          </xdr:nvSpPr>
          <xdr:spPr>
            <a:xfrm>
              <a:off x="10665077" y="6146670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p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8" name="TextBox 7"/>
            <xdr:cNvSpPr txBox="1"/>
          </xdr:nvSpPr>
          <xdr:spPr>
            <a:xfrm>
              <a:off x="10665077" y="6146670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𝑡^2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15</xdr:col>
      <xdr:colOff>8283</xdr:colOff>
      <xdr:row>22</xdr:row>
      <xdr:rowOff>241170</xdr:rowOff>
    </xdr:from>
    <xdr:ext cx="67435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/>
            <xdr:cNvSpPr txBox="1"/>
          </xdr:nvSpPr>
          <xdr:spPr>
            <a:xfrm>
              <a:off x="12603695" y="6146670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p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4</m:t>
                        </m:r>
                      </m:sup>
                    </m:sSup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9" name="TextBox 8"/>
            <xdr:cNvSpPr txBox="1"/>
          </xdr:nvSpPr>
          <xdr:spPr>
            <a:xfrm>
              <a:off x="12603695" y="6146670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𝑡^4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16</xdr:col>
      <xdr:colOff>9525</xdr:colOff>
      <xdr:row>22</xdr:row>
      <xdr:rowOff>238686</xdr:rowOff>
    </xdr:from>
    <xdr:ext cx="904875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/>
            <xdr:cNvSpPr txBox="1"/>
          </xdr:nvSpPr>
          <xdr:spPr>
            <a:xfrm>
              <a:off x="13277290" y="6144186"/>
              <a:ext cx="904875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p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n-US" sz="20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12" name="TextBox 11"/>
            <xdr:cNvSpPr txBox="1"/>
          </xdr:nvSpPr>
          <xdr:spPr>
            <a:xfrm>
              <a:off x="13277290" y="6144186"/>
              <a:ext cx="904875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𝑡^2∗𝑌_𝑡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14</xdr:col>
      <xdr:colOff>9525</xdr:colOff>
      <xdr:row>22</xdr:row>
      <xdr:rowOff>238686</xdr:rowOff>
    </xdr:from>
    <xdr:ext cx="904875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/>
            <xdr:cNvSpPr txBox="1"/>
          </xdr:nvSpPr>
          <xdr:spPr>
            <a:xfrm>
              <a:off x="11338672" y="6144186"/>
              <a:ext cx="904875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r>
                      <a:rPr lang="en-US" sz="2000" b="0" i="1">
                        <a:latin typeface="Cambria Math" panose="02040503050406030204" pitchFamily="18" charset="0"/>
                      </a:rPr>
                      <m:t>𝑡</m:t>
                    </m:r>
                    <m:r>
                      <a:rPr lang="en-US" sz="20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13" name="TextBox 12"/>
            <xdr:cNvSpPr txBox="1"/>
          </xdr:nvSpPr>
          <xdr:spPr>
            <a:xfrm>
              <a:off x="11338672" y="6144186"/>
              <a:ext cx="904875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𝑡∗𝑌_𝑡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33</xdr:col>
      <xdr:colOff>11206</xdr:colOff>
      <xdr:row>22</xdr:row>
      <xdr:rowOff>238607</xdr:rowOff>
    </xdr:from>
    <xdr:ext cx="67435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/>
            <xdr:cNvSpPr txBox="1"/>
          </xdr:nvSpPr>
          <xdr:spPr>
            <a:xfrm>
              <a:off x="27116635" y="6157714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r>
                      <a:rPr lang="en-US" sz="20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14" name="TextBox 13"/>
            <xdr:cNvSpPr txBox="1"/>
          </xdr:nvSpPr>
          <xdr:spPr>
            <a:xfrm>
              <a:off x="27116635" y="6157714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34</xdr:col>
      <xdr:colOff>13205</xdr:colOff>
      <xdr:row>22</xdr:row>
      <xdr:rowOff>238607</xdr:rowOff>
    </xdr:from>
    <xdr:ext cx="67435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/>
            <xdr:cNvSpPr txBox="1"/>
          </xdr:nvSpPr>
          <xdr:spPr>
            <a:xfrm>
              <a:off x="27798991" y="6157714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15" name="TextBox 14"/>
            <xdr:cNvSpPr txBox="1"/>
          </xdr:nvSpPr>
          <xdr:spPr>
            <a:xfrm>
              <a:off x="27798991" y="6157714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𝑌_𝑡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35</xdr:col>
      <xdr:colOff>13206</xdr:colOff>
      <xdr:row>22</xdr:row>
      <xdr:rowOff>238607</xdr:rowOff>
    </xdr:from>
    <xdr:ext cx="459441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/>
            <xdr:cNvSpPr txBox="1"/>
          </xdr:nvSpPr>
          <xdr:spPr>
            <a:xfrm>
              <a:off x="28479349" y="6157714"/>
              <a:ext cx="459441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16" name="TextBox 15"/>
            <xdr:cNvSpPr txBox="1"/>
          </xdr:nvSpPr>
          <xdr:spPr>
            <a:xfrm>
              <a:off x="28479349" y="6157714"/>
              <a:ext cx="459441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𝑌_𝑡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36</xdr:col>
      <xdr:colOff>5881</xdr:colOff>
      <xdr:row>22</xdr:row>
      <xdr:rowOff>238607</xdr:rowOff>
    </xdr:from>
    <xdr:ext cx="67435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TextBox 16"/>
            <xdr:cNvSpPr txBox="1"/>
          </xdr:nvSpPr>
          <xdr:spPr>
            <a:xfrm>
              <a:off x="29288452" y="6157714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p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17" name="TextBox 16"/>
            <xdr:cNvSpPr txBox="1"/>
          </xdr:nvSpPr>
          <xdr:spPr>
            <a:xfrm>
              <a:off x="29288452" y="6157714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𝑡^2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38</xdr:col>
      <xdr:colOff>5882</xdr:colOff>
      <xdr:row>22</xdr:row>
      <xdr:rowOff>238607</xdr:rowOff>
    </xdr:from>
    <xdr:ext cx="67435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TextBox 17"/>
            <xdr:cNvSpPr txBox="1"/>
          </xdr:nvSpPr>
          <xdr:spPr>
            <a:xfrm>
              <a:off x="31234275" y="6157714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p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4</m:t>
                        </m:r>
                      </m:sup>
                    </m:sSup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18" name="TextBox 17"/>
            <xdr:cNvSpPr txBox="1"/>
          </xdr:nvSpPr>
          <xdr:spPr>
            <a:xfrm>
              <a:off x="31234275" y="6157714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𝑡^4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39</xdr:col>
      <xdr:colOff>7124</xdr:colOff>
      <xdr:row>22</xdr:row>
      <xdr:rowOff>236123</xdr:rowOff>
    </xdr:from>
    <xdr:ext cx="904875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TextBox 18"/>
            <xdr:cNvSpPr txBox="1"/>
          </xdr:nvSpPr>
          <xdr:spPr>
            <a:xfrm>
              <a:off x="31915874" y="6155230"/>
              <a:ext cx="904875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p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n-US" sz="20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19" name="TextBox 18"/>
            <xdr:cNvSpPr txBox="1"/>
          </xdr:nvSpPr>
          <xdr:spPr>
            <a:xfrm>
              <a:off x="31915874" y="6155230"/>
              <a:ext cx="904875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𝑡^2∗𝑌_𝑡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37</xdr:col>
      <xdr:colOff>7123</xdr:colOff>
      <xdr:row>22</xdr:row>
      <xdr:rowOff>236123</xdr:rowOff>
    </xdr:from>
    <xdr:ext cx="904875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TextBox 19"/>
            <xdr:cNvSpPr txBox="1"/>
          </xdr:nvSpPr>
          <xdr:spPr>
            <a:xfrm>
              <a:off x="29970052" y="6155230"/>
              <a:ext cx="904875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r>
                      <a:rPr lang="en-US" sz="2000" b="0" i="1">
                        <a:latin typeface="Cambria Math" panose="02040503050406030204" pitchFamily="18" charset="0"/>
                      </a:rPr>
                      <m:t>𝑡</m:t>
                    </m:r>
                    <m:r>
                      <a:rPr lang="en-US" sz="20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20" name="TextBox 19"/>
            <xdr:cNvSpPr txBox="1"/>
          </xdr:nvSpPr>
          <xdr:spPr>
            <a:xfrm>
              <a:off x="29970052" y="6155230"/>
              <a:ext cx="904875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𝑡∗𝑌_𝑡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20</xdr:col>
      <xdr:colOff>6713</xdr:colOff>
      <xdr:row>58</xdr:row>
      <xdr:rowOff>7891</xdr:rowOff>
    </xdr:from>
    <xdr:ext cx="954070" cy="2488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TextBox 20"/>
            <xdr:cNvSpPr txBox="1"/>
          </xdr:nvSpPr>
          <xdr:spPr>
            <a:xfrm>
              <a:off x="17756343" y="5929956"/>
              <a:ext cx="954070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400" b="1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th-TH" sz="14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  <m:r>
                      <a:rPr lang="en-US" sz="1400" b="1" i="1">
                        <a:latin typeface="Cambria Math" panose="02040503050406030204" pitchFamily="18" charset="0"/>
                      </a:rPr>
                      <m:t>+</m:t>
                    </m:r>
                  </m:oMath>
                </m:oMathPara>
              </a14:m>
              <a:endParaRPr lang="th-TH" sz="1100" b="1"/>
            </a:p>
          </xdr:txBody>
        </xdr:sp>
      </mc:Choice>
      <mc:Fallback xmlns="">
        <xdr:sp macro="" textlink="">
          <xdr:nvSpPr>
            <xdr:cNvPr id="21" name="TextBox 20"/>
            <xdr:cNvSpPr txBox="1"/>
          </xdr:nvSpPr>
          <xdr:spPr>
            <a:xfrm>
              <a:off x="17756343" y="5929956"/>
              <a:ext cx="954070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400" b="1" i="0">
                  <a:latin typeface="Cambria Math" panose="02040503050406030204" pitchFamily="18" charset="0"/>
                </a:rPr>
                <a:t>∗𝒃</a:t>
              </a:r>
              <a:r>
                <a:rPr lang="th-TH" sz="1400" b="1" i="0">
                  <a:latin typeface="Cambria Math" panose="02040503050406030204" pitchFamily="18" charset="0"/>
                </a:rPr>
                <a:t>_</a:t>
              </a:r>
              <a:r>
                <a:rPr lang="en-US" sz="1400" b="1" i="0">
                  <a:latin typeface="Cambria Math" panose="02040503050406030204" pitchFamily="18" charset="0"/>
                </a:rPr>
                <a:t>𝟎+</a:t>
              </a:r>
              <a:endParaRPr lang="th-TH" sz="1100" b="1"/>
            </a:p>
          </xdr:txBody>
        </xdr:sp>
      </mc:Fallback>
    </mc:AlternateContent>
    <xdr:clientData/>
  </xdr:oneCellAnchor>
  <xdr:oneCellAnchor>
    <xdr:from>
      <xdr:col>20</xdr:col>
      <xdr:colOff>0</xdr:colOff>
      <xdr:row>59</xdr:row>
      <xdr:rowOff>0</xdr:rowOff>
    </xdr:from>
    <xdr:ext cx="954070" cy="2488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2" name="TextBox 21"/>
            <xdr:cNvSpPr txBox="1"/>
          </xdr:nvSpPr>
          <xdr:spPr>
            <a:xfrm>
              <a:off x="17749630" y="6178826"/>
              <a:ext cx="954070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400" b="1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th-TH" sz="14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  <m:r>
                      <a:rPr lang="en-US" sz="1400" b="1" i="1">
                        <a:latin typeface="Cambria Math" panose="02040503050406030204" pitchFamily="18" charset="0"/>
                      </a:rPr>
                      <m:t>+</m:t>
                    </m:r>
                  </m:oMath>
                </m:oMathPara>
              </a14:m>
              <a:endParaRPr lang="th-TH" sz="1100" b="1"/>
            </a:p>
          </xdr:txBody>
        </xdr:sp>
      </mc:Choice>
      <mc:Fallback xmlns="">
        <xdr:sp macro="" textlink="">
          <xdr:nvSpPr>
            <xdr:cNvPr id="22" name="TextBox 21"/>
            <xdr:cNvSpPr txBox="1"/>
          </xdr:nvSpPr>
          <xdr:spPr>
            <a:xfrm>
              <a:off x="17749630" y="6178826"/>
              <a:ext cx="954070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400" b="1" i="0">
                  <a:latin typeface="Cambria Math" panose="02040503050406030204" pitchFamily="18" charset="0"/>
                </a:rPr>
                <a:t>∗𝒃</a:t>
              </a:r>
              <a:r>
                <a:rPr lang="th-TH" sz="1400" b="1" i="0">
                  <a:latin typeface="Cambria Math" panose="02040503050406030204" pitchFamily="18" charset="0"/>
                </a:rPr>
                <a:t>_</a:t>
              </a:r>
              <a:r>
                <a:rPr lang="en-US" sz="1400" b="1" i="0">
                  <a:latin typeface="Cambria Math" panose="02040503050406030204" pitchFamily="18" charset="0"/>
                </a:rPr>
                <a:t>𝟎+</a:t>
              </a:r>
              <a:endParaRPr lang="th-TH" sz="1100" b="1"/>
            </a:p>
          </xdr:txBody>
        </xdr:sp>
      </mc:Fallback>
    </mc:AlternateContent>
    <xdr:clientData/>
  </xdr:oneCellAnchor>
  <xdr:oneCellAnchor>
    <xdr:from>
      <xdr:col>22</xdr:col>
      <xdr:colOff>0</xdr:colOff>
      <xdr:row>57</xdr:row>
      <xdr:rowOff>0</xdr:rowOff>
    </xdr:from>
    <xdr:ext cx="954070" cy="2488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3" name="TextBox 22"/>
            <xdr:cNvSpPr txBox="1"/>
          </xdr:nvSpPr>
          <xdr:spPr>
            <a:xfrm>
              <a:off x="19671196" y="5665304"/>
              <a:ext cx="954070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400" b="1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th-TH" sz="14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</m:sSub>
                    <m:r>
                      <a:rPr lang="en-US" sz="1400" b="1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100" b="1"/>
            </a:p>
          </xdr:txBody>
        </xdr:sp>
      </mc:Choice>
      <mc:Fallback xmlns="">
        <xdr:sp macro="" textlink="">
          <xdr:nvSpPr>
            <xdr:cNvPr id="23" name="TextBox 22"/>
            <xdr:cNvSpPr txBox="1"/>
          </xdr:nvSpPr>
          <xdr:spPr>
            <a:xfrm>
              <a:off x="19671196" y="5665304"/>
              <a:ext cx="954070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400" b="1" i="0">
                  <a:latin typeface="Cambria Math" panose="02040503050406030204" pitchFamily="18" charset="0"/>
                </a:rPr>
                <a:t>∗𝒃</a:t>
              </a:r>
              <a:r>
                <a:rPr lang="th-TH" sz="1400" b="1" i="0">
                  <a:latin typeface="Cambria Math" panose="02040503050406030204" pitchFamily="18" charset="0"/>
                </a:rPr>
                <a:t>_</a:t>
              </a:r>
              <a:r>
                <a:rPr lang="en-US" sz="1400" b="1" i="0">
                  <a:latin typeface="Cambria Math" panose="02040503050406030204" pitchFamily="18" charset="0"/>
                </a:rPr>
                <a:t>𝟏=</a:t>
              </a:r>
              <a:endParaRPr lang="th-TH" sz="1100" b="1"/>
            </a:p>
          </xdr:txBody>
        </xdr:sp>
      </mc:Fallback>
    </mc:AlternateContent>
    <xdr:clientData/>
  </xdr:oneCellAnchor>
  <xdr:oneCellAnchor>
    <xdr:from>
      <xdr:col>22</xdr:col>
      <xdr:colOff>0</xdr:colOff>
      <xdr:row>58</xdr:row>
      <xdr:rowOff>0</xdr:rowOff>
    </xdr:from>
    <xdr:ext cx="954070" cy="2488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TextBox 23"/>
            <xdr:cNvSpPr txBox="1"/>
          </xdr:nvSpPr>
          <xdr:spPr>
            <a:xfrm>
              <a:off x="19671196" y="5922065"/>
              <a:ext cx="954070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400" b="1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th-TH" sz="14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𝟐</m:t>
                        </m:r>
                      </m:sub>
                    </m:sSub>
                    <m:r>
                      <a:rPr lang="en-US" sz="1400" b="1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100" b="1"/>
            </a:p>
          </xdr:txBody>
        </xdr:sp>
      </mc:Choice>
      <mc:Fallback xmlns="">
        <xdr:sp macro="" textlink="">
          <xdr:nvSpPr>
            <xdr:cNvPr id="24" name="TextBox 23"/>
            <xdr:cNvSpPr txBox="1"/>
          </xdr:nvSpPr>
          <xdr:spPr>
            <a:xfrm>
              <a:off x="19671196" y="5922065"/>
              <a:ext cx="954070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400" b="1" i="0">
                  <a:latin typeface="Cambria Math" panose="02040503050406030204" pitchFamily="18" charset="0"/>
                </a:rPr>
                <a:t>∗𝒃</a:t>
              </a:r>
              <a:r>
                <a:rPr lang="th-TH" sz="1400" b="1" i="0">
                  <a:latin typeface="Cambria Math" panose="02040503050406030204" pitchFamily="18" charset="0"/>
                </a:rPr>
                <a:t>_</a:t>
              </a:r>
              <a:r>
                <a:rPr lang="en-US" sz="1400" b="1" i="0">
                  <a:latin typeface="Cambria Math" panose="02040503050406030204" pitchFamily="18" charset="0"/>
                </a:rPr>
                <a:t>𝟐=</a:t>
              </a:r>
              <a:endParaRPr lang="th-TH" sz="1100" b="1"/>
            </a:p>
          </xdr:txBody>
        </xdr:sp>
      </mc:Fallback>
    </mc:AlternateContent>
    <xdr:clientData/>
  </xdr:oneCellAnchor>
  <xdr:oneCellAnchor>
    <xdr:from>
      <xdr:col>22</xdr:col>
      <xdr:colOff>0</xdr:colOff>
      <xdr:row>59</xdr:row>
      <xdr:rowOff>0</xdr:rowOff>
    </xdr:from>
    <xdr:ext cx="954070" cy="2488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5" name="TextBox 24"/>
            <xdr:cNvSpPr txBox="1"/>
          </xdr:nvSpPr>
          <xdr:spPr>
            <a:xfrm>
              <a:off x="19671196" y="6178826"/>
              <a:ext cx="954070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400" b="1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th-TH" sz="14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𝟐</m:t>
                        </m:r>
                      </m:sub>
                    </m:sSub>
                    <m:r>
                      <a:rPr lang="en-US" sz="1400" b="1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100" b="1"/>
            </a:p>
          </xdr:txBody>
        </xdr:sp>
      </mc:Choice>
      <mc:Fallback xmlns="">
        <xdr:sp macro="" textlink="">
          <xdr:nvSpPr>
            <xdr:cNvPr id="25" name="TextBox 24"/>
            <xdr:cNvSpPr txBox="1"/>
          </xdr:nvSpPr>
          <xdr:spPr>
            <a:xfrm>
              <a:off x="19671196" y="6178826"/>
              <a:ext cx="954070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400" b="1" i="0">
                  <a:latin typeface="Cambria Math" panose="02040503050406030204" pitchFamily="18" charset="0"/>
                </a:rPr>
                <a:t>∗𝒃</a:t>
              </a:r>
              <a:r>
                <a:rPr lang="th-TH" sz="1400" b="1" i="0">
                  <a:latin typeface="Cambria Math" panose="02040503050406030204" pitchFamily="18" charset="0"/>
                </a:rPr>
                <a:t>_</a:t>
              </a:r>
              <a:r>
                <a:rPr lang="en-US" sz="1400" b="1" i="0">
                  <a:latin typeface="Cambria Math" panose="02040503050406030204" pitchFamily="18" charset="0"/>
                </a:rPr>
                <a:t>𝟐=</a:t>
              </a:r>
              <a:endParaRPr lang="th-TH" sz="1100" b="1"/>
            </a:p>
          </xdr:txBody>
        </xdr:sp>
      </mc:Fallback>
    </mc:AlternateContent>
    <xdr:clientData/>
  </xdr:oneCellAnchor>
  <xdr:oneCellAnchor>
    <xdr:from>
      <xdr:col>26</xdr:col>
      <xdr:colOff>8282</xdr:colOff>
      <xdr:row>62</xdr:row>
      <xdr:rowOff>0</xdr:rowOff>
    </xdr:from>
    <xdr:ext cx="836543" cy="2488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TextBox 25"/>
            <xdr:cNvSpPr txBox="1"/>
          </xdr:nvSpPr>
          <xdr:spPr>
            <a:xfrm>
              <a:off x="23125043" y="6949109"/>
              <a:ext cx="836543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4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𝟐</m:t>
                        </m:r>
                      </m:sub>
                    </m:sSub>
                    <m:r>
                      <a:rPr lang="en-US" sz="1400" b="1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100" b="1"/>
            </a:p>
          </xdr:txBody>
        </xdr:sp>
      </mc:Choice>
      <mc:Fallback xmlns="">
        <xdr:sp macro="" textlink="">
          <xdr:nvSpPr>
            <xdr:cNvPr id="26" name="TextBox 25"/>
            <xdr:cNvSpPr txBox="1"/>
          </xdr:nvSpPr>
          <xdr:spPr>
            <a:xfrm>
              <a:off x="23125043" y="6949109"/>
              <a:ext cx="836543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400" b="1" i="0">
                  <a:latin typeface="Cambria Math" panose="02040503050406030204" pitchFamily="18" charset="0"/>
                </a:rPr>
                <a:t>𝒃</a:t>
              </a:r>
              <a:r>
                <a:rPr lang="th-TH" sz="1400" b="1" i="0">
                  <a:latin typeface="Cambria Math" panose="02040503050406030204" pitchFamily="18" charset="0"/>
                </a:rPr>
                <a:t>_</a:t>
              </a:r>
              <a:r>
                <a:rPr lang="en-US" sz="1400" b="1" i="0">
                  <a:latin typeface="Cambria Math" panose="02040503050406030204" pitchFamily="18" charset="0"/>
                </a:rPr>
                <a:t>𝟐=</a:t>
              </a:r>
              <a:endParaRPr lang="th-TH" sz="1100" b="1"/>
            </a:p>
          </xdr:txBody>
        </xdr:sp>
      </mc:Fallback>
    </mc:AlternateContent>
    <xdr:clientData/>
  </xdr:oneCellAnchor>
  <xdr:oneCellAnchor>
    <xdr:from>
      <xdr:col>26</xdr:col>
      <xdr:colOff>8283</xdr:colOff>
      <xdr:row>61</xdr:row>
      <xdr:rowOff>0</xdr:rowOff>
    </xdr:from>
    <xdr:ext cx="836543" cy="2488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7" name="TextBox 26"/>
            <xdr:cNvSpPr txBox="1"/>
          </xdr:nvSpPr>
          <xdr:spPr>
            <a:xfrm>
              <a:off x="23125044" y="6692348"/>
              <a:ext cx="836543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4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  <m:r>
                      <a:rPr lang="en-US" sz="1400" b="1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100" b="1"/>
            </a:p>
          </xdr:txBody>
        </xdr:sp>
      </mc:Choice>
      <mc:Fallback xmlns="">
        <xdr:sp macro="" textlink="">
          <xdr:nvSpPr>
            <xdr:cNvPr id="27" name="TextBox 26"/>
            <xdr:cNvSpPr txBox="1"/>
          </xdr:nvSpPr>
          <xdr:spPr>
            <a:xfrm>
              <a:off x="23125044" y="6692348"/>
              <a:ext cx="836543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400" b="1" i="0">
                  <a:latin typeface="Cambria Math" panose="02040503050406030204" pitchFamily="18" charset="0"/>
                </a:rPr>
                <a:t>𝒃</a:t>
              </a:r>
              <a:r>
                <a:rPr lang="th-TH" sz="1400" b="1" i="0">
                  <a:latin typeface="Cambria Math" panose="02040503050406030204" pitchFamily="18" charset="0"/>
                </a:rPr>
                <a:t>_</a:t>
              </a:r>
              <a:r>
                <a:rPr lang="en-US" sz="1400" b="1" i="0">
                  <a:latin typeface="Cambria Math" panose="02040503050406030204" pitchFamily="18" charset="0"/>
                </a:rPr>
                <a:t>𝟎=</a:t>
              </a:r>
              <a:endParaRPr lang="th-TH" sz="1100" b="1"/>
            </a:p>
          </xdr:txBody>
        </xdr:sp>
      </mc:Fallback>
    </mc:AlternateContent>
    <xdr:clientData/>
  </xdr:oneCellAnchor>
  <xdr:oneCellAnchor>
    <xdr:from>
      <xdr:col>26</xdr:col>
      <xdr:colOff>8283</xdr:colOff>
      <xdr:row>63</xdr:row>
      <xdr:rowOff>0</xdr:rowOff>
    </xdr:from>
    <xdr:ext cx="836543" cy="2488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8" name="TextBox 27"/>
            <xdr:cNvSpPr txBox="1"/>
          </xdr:nvSpPr>
          <xdr:spPr>
            <a:xfrm>
              <a:off x="23125044" y="7205870"/>
              <a:ext cx="836543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4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</m:sSub>
                    <m:r>
                      <a:rPr lang="en-US" sz="1400" b="1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100" b="1"/>
            </a:p>
          </xdr:txBody>
        </xdr:sp>
      </mc:Choice>
      <mc:Fallback xmlns="">
        <xdr:sp macro="" textlink="">
          <xdr:nvSpPr>
            <xdr:cNvPr id="28" name="TextBox 27"/>
            <xdr:cNvSpPr txBox="1"/>
          </xdr:nvSpPr>
          <xdr:spPr>
            <a:xfrm>
              <a:off x="23125044" y="7205870"/>
              <a:ext cx="836543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400" b="1" i="0">
                  <a:latin typeface="Cambria Math" panose="02040503050406030204" pitchFamily="18" charset="0"/>
                </a:rPr>
                <a:t>𝒃</a:t>
              </a:r>
              <a:r>
                <a:rPr lang="th-TH" sz="1400" b="1" i="0">
                  <a:latin typeface="Cambria Math" panose="02040503050406030204" pitchFamily="18" charset="0"/>
                </a:rPr>
                <a:t>_</a:t>
              </a:r>
              <a:r>
                <a:rPr lang="en-US" sz="1400" b="1" i="0">
                  <a:latin typeface="Cambria Math" panose="02040503050406030204" pitchFamily="18" charset="0"/>
                </a:rPr>
                <a:t>𝟏=</a:t>
              </a:r>
              <a:endParaRPr lang="th-TH" sz="1100" b="1"/>
            </a:p>
          </xdr:txBody>
        </xdr:sp>
      </mc:Fallback>
    </mc:AlternateContent>
    <xdr:clientData/>
  </xdr:oneCellAnchor>
  <xdr:oneCellAnchor>
    <xdr:from>
      <xdr:col>43</xdr:col>
      <xdr:colOff>6713</xdr:colOff>
      <xdr:row>58</xdr:row>
      <xdr:rowOff>7892</xdr:rowOff>
    </xdr:from>
    <xdr:ext cx="954070" cy="2488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9" name="TextBox 28"/>
            <xdr:cNvSpPr txBox="1"/>
          </xdr:nvSpPr>
          <xdr:spPr>
            <a:xfrm>
              <a:off x="39059213" y="6131106"/>
              <a:ext cx="954070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400" b="1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th-TH" sz="14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  <m:r>
                      <a:rPr lang="en-US" sz="1400" b="1" i="1">
                        <a:latin typeface="Cambria Math" panose="02040503050406030204" pitchFamily="18" charset="0"/>
                      </a:rPr>
                      <m:t>+</m:t>
                    </m:r>
                  </m:oMath>
                </m:oMathPara>
              </a14:m>
              <a:endParaRPr lang="th-TH" sz="1100" b="1"/>
            </a:p>
          </xdr:txBody>
        </xdr:sp>
      </mc:Choice>
      <mc:Fallback xmlns="">
        <xdr:sp macro="" textlink="">
          <xdr:nvSpPr>
            <xdr:cNvPr id="29" name="TextBox 28"/>
            <xdr:cNvSpPr txBox="1"/>
          </xdr:nvSpPr>
          <xdr:spPr>
            <a:xfrm>
              <a:off x="39059213" y="6131106"/>
              <a:ext cx="954070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400" b="1" i="0">
                  <a:latin typeface="Cambria Math" panose="02040503050406030204" pitchFamily="18" charset="0"/>
                </a:rPr>
                <a:t>∗𝒃</a:t>
              </a:r>
              <a:r>
                <a:rPr lang="th-TH" sz="1400" b="1" i="0">
                  <a:latin typeface="Cambria Math" panose="02040503050406030204" pitchFamily="18" charset="0"/>
                </a:rPr>
                <a:t>_</a:t>
              </a:r>
              <a:r>
                <a:rPr lang="en-US" sz="1400" b="1" i="0">
                  <a:latin typeface="Cambria Math" panose="02040503050406030204" pitchFamily="18" charset="0"/>
                </a:rPr>
                <a:t>𝟎+</a:t>
              </a:r>
              <a:endParaRPr lang="th-TH" sz="1100" b="1"/>
            </a:p>
          </xdr:txBody>
        </xdr:sp>
      </mc:Fallback>
    </mc:AlternateContent>
    <xdr:clientData/>
  </xdr:oneCellAnchor>
  <xdr:oneCellAnchor>
    <xdr:from>
      <xdr:col>43</xdr:col>
      <xdr:colOff>0</xdr:colOff>
      <xdr:row>59</xdr:row>
      <xdr:rowOff>0</xdr:rowOff>
    </xdr:from>
    <xdr:ext cx="954070" cy="2488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0" name="TextBox 29"/>
            <xdr:cNvSpPr txBox="1"/>
          </xdr:nvSpPr>
          <xdr:spPr>
            <a:xfrm>
              <a:off x="39052500" y="6381750"/>
              <a:ext cx="954070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400" b="1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th-TH" sz="14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  <m:r>
                      <a:rPr lang="en-US" sz="1400" b="1" i="1">
                        <a:latin typeface="Cambria Math" panose="02040503050406030204" pitchFamily="18" charset="0"/>
                      </a:rPr>
                      <m:t>+</m:t>
                    </m:r>
                  </m:oMath>
                </m:oMathPara>
              </a14:m>
              <a:endParaRPr lang="th-TH" sz="1100" b="1"/>
            </a:p>
          </xdr:txBody>
        </xdr:sp>
      </mc:Choice>
      <mc:Fallback xmlns="">
        <xdr:sp macro="" textlink="">
          <xdr:nvSpPr>
            <xdr:cNvPr id="30" name="TextBox 29"/>
            <xdr:cNvSpPr txBox="1"/>
          </xdr:nvSpPr>
          <xdr:spPr>
            <a:xfrm>
              <a:off x="39052500" y="6381750"/>
              <a:ext cx="954070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400" b="1" i="0">
                  <a:latin typeface="Cambria Math" panose="02040503050406030204" pitchFamily="18" charset="0"/>
                </a:rPr>
                <a:t>∗𝒃</a:t>
              </a:r>
              <a:r>
                <a:rPr lang="th-TH" sz="1400" b="1" i="0">
                  <a:latin typeface="Cambria Math" panose="02040503050406030204" pitchFamily="18" charset="0"/>
                </a:rPr>
                <a:t>_</a:t>
              </a:r>
              <a:r>
                <a:rPr lang="en-US" sz="1400" b="1" i="0">
                  <a:latin typeface="Cambria Math" panose="02040503050406030204" pitchFamily="18" charset="0"/>
                </a:rPr>
                <a:t>𝟎+</a:t>
              </a:r>
              <a:endParaRPr lang="th-TH" sz="1100" b="1"/>
            </a:p>
          </xdr:txBody>
        </xdr:sp>
      </mc:Fallback>
    </mc:AlternateContent>
    <xdr:clientData/>
  </xdr:oneCellAnchor>
  <xdr:oneCellAnchor>
    <xdr:from>
      <xdr:col>45</xdr:col>
      <xdr:colOff>0</xdr:colOff>
      <xdr:row>57</xdr:row>
      <xdr:rowOff>0</xdr:rowOff>
    </xdr:from>
    <xdr:ext cx="954070" cy="2488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1" name="TextBox 30"/>
            <xdr:cNvSpPr txBox="1"/>
          </xdr:nvSpPr>
          <xdr:spPr>
            <a:xfrm>
              <a:off x="40984714" y="5864679"/>
              <a:ext cx="954070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400" b="1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th-TH" sz="14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</m:sSub>
                    <m:r>
                      <a:rPr lang="en-US" sz="1400" b="1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100" b="1"/>
            </a:p>
          </xdr:txBody>
        </xdr:sp>
      </mc:Choice>
      <mc:Fallback xmlns="">
        <xdr:sp macro="" textlink="">
          <xdr:nvSpPr>
            <xdr:cNvPr id="31" name="TextBox 30"/>
            <xdr:cNvSpPr txBox="1"/>
          </xdr:nvSpPr>
          <xdr:spPr>
            <a:xfrm>
              <a:off x="40984714" y="5864679"/>
              <a:ext cx="954070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400" b="1" i="0">
                  <a:latin typeface="Cambria Math" panose="02040503050406030204" pitchFamily="18" charset="0"/>
                </a:rPr>
                <a:t>∗𝒃</a:t>
              </a:r>
              <a:r>
                <a:rPr lang="th-TH" sz="1400" b="1" i="0">
                  <a:latin typeface="Cambria Math" panose="02040503050406030204" pitchFamily="18" charset="0"/>
                </a:rPr>
                <a:t>_</a:t>
              </a:r>
              <a:r>
                <a:rPr lang="en-US" sz="1400" b="1" i="0">
                  <a:latin typeface="Cambria Math" panose="02040503050406030204" pitchFamily="18" charset="0"/>
                </a:rPr>
                <a:t>𝟏=</a:t>
              </a:r>
              <a:endParaRPr lang="th-TH" sz="1100" b="1"/>
            </a:p>
          </xdr:txBody>
        </xdr:sp>
      </mc:Fallback>
    </mc:AlternateContent>
    <xdr:clientData/>
  </xdr:oneCellAnchor>
  <xdr:oneCellAnchor>
    <xdr:from>
      <xdr:col>45</xdr:col>
      <xdr:colOff>0</xdr:colOff>
      <xdr:row>58</xdr:row>
      <xdr:rowOff>1</xdr:rowOff>
    </xdr:from>
    <xdr:ext cx="954070" cy="2488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2" name="TextBox 31"/>
            <xdr:cNvSpPr txBox="1"/>
          </xdr:nvSpPr>
          <xdr:spPr>
            <a:xfrm>
              <a:off x="40984714" y="6123215"/>
              <a:ext cx="954070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400" b="1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th-TH" sz="14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𝟐</m:t>
                        </m:r>
                      </m:sub>
                    </m:sSub>
                    <m:r>
                      <a:rPr lang="en-US" sz="1400" b="1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100" b="1"/>
            </a:p>
          </xdr:txBody>
        </xdr:sp>
      </mc:Choice>
      <mc:Fallback xmlns="">
        <xdr:sp macro="" textlink="">
          <xdr:nvSpPr>
            <xdr:cNvPr id="32" name="TextBox 31"/>
            <xdr:cNvSpPr txBox="1"/>
          </xdr:nvSpPr>
          <xdr:spPr>
            <a:xfrm>
              <a:off x="40984714" y="6123215"/>
              <a:ext cx="954070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400" b="1" i="0">
                  <a:latin typeface="Cambria Math" panose="02040503050406030204" pitchFamily="18" charset="0"/>
                </a:rPr>
                <a:t>∗𝒃</a:t>
              </a:r>
              <a:r>
                <a:rPr lang="th-TH" sz="1400" b="1" i="0">
                  <a:latin typeface="Cambria Math" panose="02040503050406030204" pitchFamily="18" charset="0"/>
                </a:rPr>
                <a:t>_</a:t>
              </a:r>
              <a:r>
                <a:rPr lang="en-US" sz="1400" b="1" i="0">
                  <a:latin typeface="Cambria Math" panose="02040503050406030204" pitchFamily="18" charset="0"/>
                </a:rPr>
                <a:t>𝟐=</a:t>
              </a:r>
              <a:endParaRPr lang="th-TH" sz="1100" b="1"/>
            </a:p>
          </xdr:txBody>
        </xdr:sp>
      </mc:Fallback>
    </mc:AlternateContent>
    <xdr:clientData/>
  </xdr:oneCellAnchor>
  <xdr:oneCellAnchor>
    <xdr:from>
      <xdr:col>45</xdr:col>
      <xdr:colOff>0</xdr:colOff>
      <xdr:row>59</xdr:row>
      <xdr:rowOff>0</xdr:rowOff>
    </xdr:from>
    <xdr:ext cx="954070" cy="2488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3" name="TextBox 32"/>
            <xdr:cNvSpPr txBox="1"/>
          </xdr:nvSpPr>
          <xdr:spPr>
            <a:xfrm>
              <a:off x="40984714" y="6381750"/>
              <a:ext cx="954070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400" b="1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th-TH" sz="14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𝟐</m:t>
                        </m:r>
                      </m:sub>
                    </m:sSub>
                    <m:r>
                      <a:rPr lang="en-US" sz="1400" b="1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100" b="1"/>
            </a:p>
          </xdr:txBody>
        </xdr:sp>
      </mc:Choice>
      <mc:Fallback xmlns="">
        <xdr:sp macro="" textlink="">
          <xdr:nvSpPr>
            <xdr:cNvPr id="33" name="TextBox 32"/>
            <xdr:cNvSpPr txBox="1"/>
          </xdr:nvSpPr>
          <xdr:spPr>
            <a:xfrm>
              <a:off x="40984714" y="6381750"/>
              <a:ext cx="954070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400" b="1" i="0">
                  <a:latin typeface="Cambria Math" panose="02040503050406030204" pitchFamily="18" charset="0"/>
                </a:rPr>
                <a:t>∗𝒃</a:t>
              </a:r>
              <a:r>
                <a:rPr lang="th-TH" sz="1400" b="1" i="0">
                  <a:latin typeface="Cambria Math" panose="02040503050406030204" pitchFamily="18" charset="0"/>
                </a:rPr>
                <a:t>_</a:t>
              </a:r>
              <a:r>
                <a:rPr lang="en-US" sz="1400" b="1" i="0">
                  <a:latin typeface="Cambria Math" panose="02040503050406030204" pitchFamily="18" charset="0"/>
                </a:rPr>
                <a:t>𝟐=</a:t>
              </a:r>
              <a:endParaRPr lang="th-TH" sz="1100" b="1"/>
            </a:p>
          </xdr:txBody>
        </xdr:sp>
      </mc:Fallback>
    </mc:AlternateContent>
    <xdr:clientData/>
  </xdr:oneCellAnchor>
  <xdr:oneCellAnchor>
    <xdr:from>
      <xdr:col>49</xdr:col>
      <xdr:colOff>21890</xdr:colOff>
      <xdr:row>62</xdr:row>
      <xdr:rowOff>0</xdr:rowOff>
    </xdr:from>
    <xdr:ext cx="836543" cy="2488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4" name="TextBox 33"/>
            <xdr:cNvSpPr txBox="1"/>
          </xdr:nvSpPr>
          <xdr:spPr>
            <a:xfrm>
              <a:off x="44449211" y="7157357"/>
              <a:ext cx="836543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4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𝟐</m:t>
                        </m:r>
                      </m:sub>
                    </m:sSub>
                    <m:r>
                      <a:rPr lang="en-US" sz="1400" b="1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100" b="1"/>
            </a:p>
          </xdr:txBody>
        </xdr:sp>
      </mc:Choice>
      <mc:Fallback xmlns="">
        <xdr:sp macro="" textlink="">
          <xdr:nvSpPr>
            <xdr:cNvPr id="34" name="TextBox 33"/>
            <xdr:cNvSpPr txBox="1"/>
          </xdr:nvSpPr>
          <xdr:spPr>
            <a:xfrm>
              <a:off x="44449211" y="7157357"/>
              <a:ext cx="836543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400" b="1" i="0">
                  <a:latin typeface="Cambria Math" panose="02040503050406030204" pitchFamily="18" charset="0"/>
                </a:rPr>
                <a:t>𝒃</a:t>
              </a:r>
              <a:r>
                <a:rPr lang="th-TH" sz="1400" b="1" i="0">
                  <a:latin typeface="Cambria Math" panose="02040503050406030204" pitchFamily="18" charset="0"/>
                </a:rPr>
                <a:t>_</a:t>
              </a:r>
              <a:r>
                <a:rPr lang="en-US" sz="1400" b="1" i="0">
                  <a:latin typeface="Cambria Math" panose="02040503050406030204" pitchFamily="18" charset="0"/>
                </a:rPr>
                <a:t>𝟐=</a:t>
              </a:r>
              <a:endParaRPr lang="th-TH" sz="1100" b="1"/>
            </a:p>
          </xdr:txBody>
        </xdr:sp>
      </mc:Fallback>
    </mc:AlternateContent>
    <xdr:clientData/>
  </xdr:oneCellAnchor>
  <xdr:oneCellAnchor>
    <xdr:from>
      <xdr:col>49</xdr:col>
      <xdr:colOff>21891</xdr:colOff>
      <xdr:row>61</xdr:row>
      <xdr:rowOff>1</xdr:rowOff>
    </xdr:from>
    <xdr:ext cx="836543" cy="2488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5" name="TextBox 34"/>
            <xdr:cNvSpPr txBox="1"/>
          </xdr:nvSpPr>
          <xdr:spPr>
            <a:xfrm>
              <a:off x="44449212" y="6898822"/>
              <a:ext cx="836543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4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  <m:r>
                      <a:rPr lang="en-US" sz="1400" b="1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100" b="1"/>
            </a:p>
          </xdr:txBody>
        </xdr:sp>
      </mc:Choice>
      <mc:Fallback xmlns="">
        <xdr:sp macro="" textlink="">
          <xdr:nvSpPr>
            <xdr:cNvPr id="35" name="TextBox 34"/>
            <xdr:cNvSpPr txBox="1"/>
          </xdr:nvSpPr>
          <xdr:spPr>
            <a:xfrm>
              <a:off x="44449212" y="6898822"/>
              <a:ext cx="836543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400" b="1" i="0">
                  <a:latin typeface="Cambria Math" panose="02040503050406030204" pitchFamily="18" charset="0"/>
                </a:rPr>
                <a:t>𝒃</a:t>
              </a:r>
              <a:r>
                <a:rPr lang="th-TH" sz="1400" b="1" i="0">
                  <a:latin typeface="Cambria Math" panose="02040503050406030204" pitchFamily="18" charset="0"/>
                </a:rPr>
                <a:t>_</a:t>
              </a:r>
              <a:r>
                <a:rPr lang="en-US" sz="1400" b="1" i="0">
                  <a:latin typeface="Cambria Math" panose="02040503050406030204" pitchFamily="18" charset="0"/>
                </a:rPr>
                <a:t>𝟎=</a:t>
              </a:r>
              <a:endParaRPr lang="th-TH" sz="1100" b="1"/>
            </a:p>
          </xdr:txBody>
        </xdr:sp>
      </mc:Fallback>
    </mc:AlternateContent>
    <xdr:clientData/>
  </xdr:oneCellAnchor>
  <xdr:oneCellAnchor>
    <xdr:from>
      <xdr:col>49</xdr:col>
      <xdr:colOff>21891</xdr:colOff>
      <xdr:row>63</xdr:row>
      <xdr:rowOff>0</xdr:rowOff>
    </xdr:from>
    <xdr:ext cx="836543" cy="2488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6" name="TextBox 35"/>
            <xdr:cNvSpPr txBox="1"/>
          </xdr:nvSpPr>
          <xdr:spPr>
            <a:xfrm>
              <a:off x="44449212" y="7415893"/>
              <a:ext cx="836543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4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4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</m:sSub>
                    <m:r>
                      <a:rPr lang="en-US" sz="1400" b="1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100" b="1"/>
            </a:p>
          </xdr:txBody>
        </xdr:sp>
      </mc:Choice>
      <mc:Fallback xmlns="">
        <xdr:sp macro="" textlink="">
          <xdr:nvSpPr>
            <xdr:cNvPr id="36" name="TextBox 35"/>
            <xdr:cNvSpPr txBox="1"/>
          </xdr:nvSpPr>
          <xdr:spPr>
            <a:xfrm>
              <a:off x="44449212" y="7415893"/>
              <a:ext cx="836543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400" b="1" i="0">
                  <a:latin typeface="Cambria Math" panose="02040503050406030204" pitchFamily="18" charset="0"/>
                </a:rPr>
                <a:t>𝒃</a:t>
              </a:r>
              <a:r>
                <a:rPr lang="th-TH" sz="1400" b="1" i="0">
                  <a:latin typeface="Cambria Math" panose="02040503050406030204" pitchFamily="18" charset="0"/>
                </a:rPr>
                <a:t>_</a:t>
              </a:r>
              <a:r>
                <a:rPr lang="en-US" sz="1400" b="1" i="0">
                  <a:latin typeface="Cambria Math" panose="02040503050406030204" pitchFamily="18" charset="0"/>
                </a:rPr>
                <a:t>𝟏=</a:t>
              </a:r>
              <a:endParaRPr lang="th-TH" sz="1100" b="1"/>
            </a:p>
          </xdr:txBody>
        </xdr:sp>
      </mc:Fallback>
    </mc:AlternateContent>
    <xdr:clientData/>
  </xdr:oneCellAnchor>
  <xdr:oneCellAnchor>
    <xdr:from>
      <xdr:col>1</xdr:col>
      <xdr:colOff>13607</xdr:colOff>
      <xdr:row>2</xdr:row>
      <xdr:rowOff>182336</xdr:rowOff>
    </xdr:from>
    <xdr:ext cx="67435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7" name="TextBox 36"/>
            <xdr:cNvSpPr txBox="1"/>
          </xdr:nvSpPr>
          <xdr:spPr>
            <a:xfrm>
              <a:off x="699407" y="696686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r>
                      <a:rPr lang="en-US" sz="20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37" name="TextBox 36"/>
            <xdr:cNvSpPr txBox="1"/>
          </xdr:nvSpPr>
          <xdr:spPr>
            <a:xfrm>
              <a:off x="699407" y="696686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2</xdr:col>
      <xdr:colOff>6080</xdr:colOff>
      <xdr:row>2</xdr:row>
      <xdr:rowOff>182336</xdr:rowOff>
    </xdr:from>
    <xdr:ext cx="679719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8" name="TextBox 37"/>
            <xdr:cNvSpPr txBox="1"/>
          </xdr:nvSpPr>
          <xdr:spPr>
            <a:xfrm>
              <a:off x="1377680" y="696686"/>
              <a:ext cx="679719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38" name="TextBox 37"/>
            <xdr:cNvSpPr txBox="1"/>
          </xdr:nvSpPr>
          <xdr:spPr>
            <a:xfrm>
              <a:off x="1377680" y="696686"/>
              <a:ext cx="679719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𝑌_𝑡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5</xdr:col>
      <xdr:colOff>131988</xdr:colOff>
      <xdr:row>2</xdr:row>
      <xdr:rowOff>180975</xdr:rowOff>
    </xdr:from>
    <xdr:ext cx="679719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9" name="TextBox 38"/>
            <xdr:cNvSpPr txBox="1"/>
          </xdr:nvSpPr>
          <xdr:spPr>
            <a:xfrm>
              <a:off x="3941988" y="698046"/>
              <a:ext cx="679719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𝑀𝐴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39" name="TextBox 38"/>
            <xdr:cNvSpPr txBox="1"/>
          </xdr:nvSpPr>
          <xdr:spPr>
            <a:xfrm>
              <a:off x="3941988" y="698046"/>
              <a:ext cx="679719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〖𝑀𝐴〗_𝑡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6</xdr:col>
      <xdr:colOff>36739</xdr:colOff>
      <xdr:row>2</xdr:row>
      <xdr:rowOff>180975</xdr:rowOff>
    </xdr:from>
    <xdr:ext cx="1123950" cy="3143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0" name="TextBox 39"/>
            <xdr:cNvSpPr txBox="1"/>
          </xdr:nvSpPr>
          <xdr:spPr>
            <a:xfrm>
              <a:off x="4785632" y="698046"/>
              <a:ext cx="1123950" cy="3143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7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7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7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7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17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700" b="0" i="1">
                            <a:latin typeface="Cambria Math" panose="02040503050406030204" pitchFamily="18" charset="0"/>
                          </a:rPr>
                          <m:t>𝑀𝐴</m:t>
                        </m:r>
                      </m:e>
                      <m:sub>
                        <m:r>
                          <a:rPr lang="en-US" sz="17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700"/>
            </a:p>
          </xdr:txBody>
        </xdr:sp>
      </mc:Choice>
      <mc:Fallback xmlns="">
        <xdr:sp macro="" textlink="">
          <xdr:nvSpPr>
            <xdr:cNvPr id="40" name="TextBox 39"/>
            <xdr:cNvSpPr txBox="1"/>
          </xdr:nvSpPr>
          <xdr:spPr>
            <a:xfrm>
              <a:off x="4785632" y="698046"/>
              <a:ext cx="1123950" cy="3143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1700" b="0" i="0">
                  <a:latin typeface="Cambria Math" panose="02040503050406030204" pitchFamily="18" charset="0"/>
                </a:rPr>
                <a:t>𝑌_𝑡−〖𝑀𝐴〗_𝑡</a:t>
              </a:r>
              <a:endParaRPr lang="th-TH" sz="1700"/>
            </a:p>
          </xdr:txBody>
        </xdr:sp>
      </mc:Fallback>
    </mc:AlternateContent>
    <xdr:clientData/>
  </xdr:oneCellAnchor>
  <xdr:oneCellAnchor>
    <xdr:from>
      <xdr:col>7</xdr:col>
      <xdr:colOff>36739</xdr:colOff>
      <xdr:row>2</xdr:row>
      <xdr:rowOff>180975</xdr:rowOff>
    </xdr:from>
    <xdr:ext cx="1123950" cy="3143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1" name="TextBox 40"/>
            <xdr:cNvSpPr txBox="1"/>
          </xdr:nvSpPr>
          <xdr:spPr>
            <a:xfrm>
              <a:off x="5969453" y="698046"/>
              <a:ext cx="1123950" cy="3143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7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7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7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700" b="0" i="1">
                        <a:latin typeface="Cambria Math" panose="02040503050406030204" pitchFamily="18" charset="0"/>
                      </a:rPr>
                      <m:t>/</m:t>
                    </m:r>
                    <m:sSub>
                      <m:sSubPr>
                        <m:ctrlPr>
                          <a:rPr lang="en-US" sz="17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700" b="0" i="1">
                            <a:latin typeface="Cambria Math" panose="02040503050406030204" pitchFamily="18" charset="0"/>
                          </a:rPr>
                          <m:t>𝑀𝐴</m:t>
                        </m:r>
                      </m:e>
                      <m:sub>
                        <m:r>
                          <a:rPr lang="en-US" sz="17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700"/>
            </a:p>
          </xdr:txBody>
        </xdr:sp>
      </mc:Choice>
      <mc:Fallback xmlns="">
        <xdr:sp macro="" textlink="">
          <xdr:nvSpPr>
            <xdr:cNvPr id="41" name="TextBox 40"/>
            <xdr:cNvSpPr txBox="1"/>
          </xdr:nvSpPr>
          <xdr:spPr>
            <a:xfrm>
              <a:off x="5969453" y="698046"/>
              <a:ext cx="1123950" cy="3143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1700" b="0" i="0">
                  <a:latin typeface="Cambria Math" panose="02040503050406030204" pitchFamily="18" charset="0"/>
                </a:rPr>
                <a:t>𝑌_𝑡/〖𝑀𝐴〗_𝑡</a:t>
              </a:r>
              <a:endParaRPr lang="th-TH" sz="1700"/>
            </a:p>
          </xdr:txBody>
        </xdr:sp>
      </mc:Fallback>
    </mc:AlternateContent>
    <xdr:clientData/>
  </xdr:oneCellAnchor>
  <xdr:oneCellAnchor>
    <xdr:from>
      <xdr:col>45</xdr:col>
      <xdr:colOff>11843</xdr:colOff>
      <xdr:row>65</xdr:row>
      <xdr:rowOff>14605</xdr:rowOff>
    </xdr:from>
    <xdr:ext cx="2607532" cy="25209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2" name="TextBox 41"/>
            <xdr:cNvSpPr txBox="1"/>
          </xdr:nvSpPr>
          <xdr:spPr>
            <a:xfrm>
              <a:off x="40740743" y="16969105"/>
              <a:ext cx="2607532" cy="2520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4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4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4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4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1852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.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06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25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.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84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𝑡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0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.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57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 </m:t>
                    </m:r>
                    <m:sSup>
                      <m:sSup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p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th-TH" sz="1050"/>
            </a:p>
          </xdr:txBody>
        </xdr:sp>
      </mc:Choice>
      <mc:Fallback xmlns="">
        <xdr:sp macro="" textlink="">
          <xdr:nvSpPr>
            <xdr:cNvPr id="42" name="TextBox 41"/>
            <xdr:cNvSpPr txBox="1"/>
          </xdr:nvSpPr>
          <xdr:spPr>
            <a:xfrm>
              <a:off x="40740743" y="16969105"/>
              <a:ext cx="2607532" cy="2520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400" b="0" i="0">
                  <a:latin typeface="Cambria Math" panose="02040503050406030204" pitchFamily="18" charset="0"/>
                </a:rPr>
                <a:t>𝑌</a:t>
              </a:r>
              <a:r>
                <a:rPr lang="th-TH" sz="1400" b="0" i="0">
                  <a:latin typeface="Cambria Math" panose="02040503050406030204" pitchFamily="18" charset="0"/>
                </a:rPr>
                <a:t> ̂_</a:t>
              </a:r>
              <a:r>
                <a:rPr lang="en-US" sz="1400" b="0" i="0">
                  <a:latin typeface="Cambria Math" panose="02040503050406030204" pitchFamily="18" charset="0"/>
                </a:rPr>
                <a:t>𝑡=1852.06+25.84 𝑡+0.57 𝑡^2</a:t>
              </a:r>
              <a:endParaRPr lang="th-TH" sz="1050"/>
            </a:p>
          </xdr:txBody>
        </xdr:sp>
      </mc:Fallback>
    </mc:AlternateContent>
    <xdr:clientData/>
  </xdr:oneCellAnchor>
  <xdr:oneCellAnchor>
    <xdr:from>
      <xdr:col>45</xdr:col>
      <xdr:colOff>561975</xdr:colOff>
      <xdr:row>64</xdr:row>
      <xdr:rowOff>0</xdr:rowOff>
    </xdr:from>
    <xdr:ext cx="409575" cy="2488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3" name="TextBox 42"/>
            <xdr:cNvSpPr txBox="1"/>
          </xdr:nvSpPr>
          <xdr:spPr>
            <a:xfrm>
              <a:off x="38681025" y="16697325"/>
              <a:ext cx="409575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</m:oMath>
                </m:oMathPara>
              </a14:m>
              <a:endParaRPr lang="th-TH" sz="1100" b="0"/>
            </a:p>
          </xdr:txBody>
        </xdr:sp>
      </mc:Choice>
      <mc:Fallback xmlns="">
        <xdr:sp macro="" textlink="">
          <xdr:nvSpPr>
            <xdr:cNvPr id="43" name="TextBox 42"/>
            <xdr:cNvSpPr txBox="1"/>
          </xdr:nvSpPr>
          <xdr:spPr>
            <a:xfrm>
              <a:off x="38681025" y="16697325"/>
              <a:ext cx="409575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400" b="0" i="0">
                  <a:latin typeface="Cambria Math" panose="02040503050406030204" pitchFamily="18" charset="0"/>
                </a:rPr>
                <a:t>𝑏</a:t>
              </a:r>
              <a:r>
                <a:rPr lang="th-TH" sz="1400" b="0" i="0">
                  <a:latin typeface="Cambria Math" panose="02040503050406030204" pitchFamily="18" charset="0"/>
                </a:rPr>
                <a:t>_</a:t>
              </a:r>
              <a:r>
                <a:rPr lang="en-US" sz="1400" b="0" i="0">
                  <a:latin typeface="Cambria Math" panose="02040503050406030204" pitchFamily="18" charset="0"/>
                </a:rPr>
                <a:t>0</a:t>
              </a:r>
              <a:endParaRPr lang="th-TH" sz="1100" b="0"/>
            </a:p>
          </xdr:txBody>
        </xdr:sp>
      </mc:Fallback>
    </mc:AlternateContent>
    <xdr:clientData/>
  </xdr:oneCellAnchor>
  <xdr:oneCellAnchor>
    <xdr:from>
      <xdr:col>46</xdr:col>
      <xdr:colOff>333375</xdr:colOff>
      <xdr:row>64</xdr:row>
      <xdr:rowOff>0</xdr:rowOff>
    </xdr:from>
    <xdr:ext cx="409575" cy="2488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5" name="TextBox 44"/>
            <xdr:cNvSpPr txBox="1"/>
          </xdr:nvSpPr>
          <xdr:spPr>
            <a:xfrm>
              <a:off x="39414450" y="16697325"/>
              <a:ext cx="409575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th-TH" sz="1100" b="0"/>
            </a:p>
          </xdr:txBody>
        </xdr:sp>
      </mc:Choice>
      <mc:Fallback xmlns="">
        <xdr:sp macro="" textlink="">
          <xdr:nvSpPr>
            <xdr:cNvPr id="45" name="TextBox 44"/>
            <xdr:cNvSpPr txBox="1"/>
          </xdr:nvSpPr>
          <xdr:spPr>
            <a:xfrm>
              <a:off x="39414450" y="16697325"/>
              <a:ext cx="409575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400" b="0" i="0">
                  <a:latin typeface="Cambria Math" panose="02040503050406030204" pitchFamily="18" charset="0"/>
                </a:rPr>
                <a:t>𝑏</a:t>
              </a:r>
              <a:r>
                <a:rPr lang="th-TH" sz="1400" b="0" i="0">
                  <a:latin typeface="Cambria Math" panose="02040503050406030204" pitchFamily="18" charset="0"/>
                </a:rPr>
                <a:t>_</a:t>
              </a:r>
              <a:r>
                <a:rPr lang="en-US" sz="1400" b="0" i="0">
                  <a:latin typeface="Cambria Math" panose="02040503050406030204" pitchFamily="18" charset="0"/>
                </a:rPr>
                <a:t>1</a:t>
              </a:r>
              <a:endParaRPr lang="th-TH" sz="1100" b="0"/>
            </a:p>
          </xdr:txBody>
        </xdr:sp>
      </mc:Fallback>
    </mc:AlternateContent>
    <xdr:clientData/>
  </xdr:oneCellAnchor>
  <xdr:oneCellAnchor>
    <xdr:from>
      <xdr:col>47</xdr:col>
      <xdr:colOff>85725</xdr:colOff>
      <xdr:row>64</xdr:row>
      <xdr:rowOff>0</xdr:rowOff>
    </xdr:from>
    <xdr:ext cx="409575" cy="2488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7" name="TextBox 46"/>
            <xdr:cNvSpPr txBox="1"/>
          </xdr:nvSpPr>
          <xdr:spPr>
            <a:xfrm>
              <a:off x="40128825" y="16697325"/>
              <a:ext cx="409575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</m:oMath>
                </m:oMathPara>
              </a14:m>
              <a:endParaRPr lang="th-TH" sz="1100" b="0"/>
            </a:p>
          </xdr:txBody>
        </xdr:sp>
      </mc:Choice>
      <mc:Fallback xmlns="">
        <xdr:sp macro="" textlink="">
          <xdr:nvSpPr>
            <xdr:cNvPr id="47" name="TextBox 46"/>
            <xdr:cNvSpPr txBox="1"/>
          </xdr:nvSpPr>
          <xdr:spPr>
            <a:xfrm>
              <a:off x="40128825" y="16697325"/>
              <a:ext cx="409575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400" b="0" i="0">
                  <a:latin typeface="Cambria Math" panose="02040503050406030204" pitchFamily="18" charset="0"/>
                </a:rPr>
                <a:t>𝑏</a:t>
              </a:r>
              <a:r>
                <a:rPr lang="th-TH" sz="1400" b="0" i="0">
                  <a:latin typeface="Cambria Math" panose="02040503050406030204" pitchFamily="18" charset="0"/>
                </a:rPr>
                <a:t>_</a:t>
              </a:r>
              <a:r>
                <a:rPr lang="en-US" sz="1400" b="0" i="0">
                  <a:latin typeface="Cambria Math" panose="02040503050406030204" pitchFamily="18" charset="0"/>
                </a:rPr>
                <a:t>2</a:t>
              </a:r>
              <a:endParaRPr lang="th-TH" sz="1100" b="0"/>
            </a:p>
          </xdr:txBody>
        </xdr:sp>
      </mc:Fallback>
    </mc:AlternateContent>
    <xdr:clientData/>
  </xdr:oneCellAnchor>
  <xdr:oneCellAnchor>
    <xdr:from>
      <xdr:col>22</xdr:col>
      <xdr:colOff>11843</xdr:colOff>
      <xdr:row>65</xdr:row>
      <xdr:rowOff>14605</xdr:rowOff>
    </xdr:from>
    <xdr:ext cx="2607532" cy="25209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8" name="TextBox 47"/>
            <xdr:cNvSpPr txBox="1"/>
          </xdr:nvSpPr>
          <xdr:spPr>
            <a:xfrm>
              <a:off x="38198434" y="17107650"/>
              <a:ext cx="2607532" cy="2520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4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4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4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4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1860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.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02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25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.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33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𝑡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0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.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55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 </m:t>
                    </m:r>
                    <m:sSup>
                      <m:sSup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p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th-TH" sz="1050"/>
            </a:p>
          </xdr:txBody>
        </xdr:sp>
      </mc:Choice>
      <mc:Fallback xmlns="">
        <xdr:sp macro="" textlink="">
          <xdr:nvSpPr>
            <xdr:cNvPr id="48" name="TextBox 47"/>
            <xdr:cNvSpPr txBox="1"/>
          </xdr:nvSpPr>
          <xdr:spPr>
            <a:xfrm>
              <a:off x="38198434" y="17107650"/>
              <a:ext cx="2607532" cy="2520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400" b="0" i="0">
                  <a:latin typeface="Cambria Math" panose="02040503050406030204" pitchFamily="18" charset="0"/>
                </a:rPr>
                <a:t>𝑌</a:t>
              </a:r>
              <a:r>
                <a:rPr lang="th-TH" sz="1400" b="0" i="0">
                  <a:latin typeface="Cambria Math" panose="02040503050406030204" pitchFamily="18" charset="0"/>
                </a:rPr>
                <a:t> ̂_</a:t>
              </a:r>
              <a:r>
                <a:rPr lang="en-US" sz="1400" b="0" i="0">
                  <a:latin typeface="Cambria Math" panose="02040503050406030204" pitchFamily="18" charset="0"/>
                </a:rPr>
                <a:t>𝑡=1860.02+25.33 𝑡+0.55 𝑡^2</a:t>
              </a:r>
              <a:endParaRPr lang="th-TH" sz="1050"/>
            </a:p>
          </xdr:txBody>
        </xdr:sp>
      </mc:Fallback>
    </mc:AlternateContent>
    <xdr:clientData/>
  </xdr:oneCellAnchor>
  <xdr:oneCellAnchor>
    <xdr:from>
      <xdr:col>22</xdr:col>
      <xdr:colOff>561975</xdr:colOff>
      <xdr:row>64</xdr:row>
      <xdr:rowOff>0</xdr:rowOff>
    </xdr:from>
    <xdr:ext cx="409575" cy="2488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9" name="TextBox 48"/>
            <xdr:cNvSpPr txBox="1"/>
          </xdr:nvSpPr>
          <xdr:spPr>
            <a:xfrm>
              <a:off x="38748566" y="16833273"/>
              <a:ext cx="409575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</m:oMath>
                </m:oMathPara>
              </a14:m>
              <a:endParaRPr lang="th-TH" sz="1100" b="0"/>
            </a:p>
          </xdr:txBody>
        </xdr:sp>
      </mc:Choice>
      <mc:Fallback xmlns="">
        <xdr:sp macro="" textlink="">
          <xdr:nvSpPr>
            <xdr:cNvPr id="49" name="TextBox 48"/>
            <xdr:cNvSpPr txBox="1"/>
          </xdr:nvSpPr>
          <xdr:spPr>
            <a:xfrm>
              <a:off x="38748566" y="16833273"/>
              <a:ext cx="409575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400" b="0" i="0">
                  <a:latin typeface="Cambria Math" panose="02040503050406030204" pitchFamily="18" charset="0"/>
                </a:rPr>
                <a:t>𝑏</a:t>
              </a:r>
              <a:r>
                <a:rPr lang="th-TH" sz="1400" b="0" i="0">
                  <a:latin typeface="Cambria Math" panose="02040503050406030204" pitchFamily="18" charset="0"/>
                </a:rPr>
                <a:t>_</a:t>
              </a:r>
              <a:r>
                <a:rPr lang="en-US" sz="1400" b="0" i="0">
                  <a:latin typeface="Cambria Math" panose="02040503050406030204" pitchFamily="18" charset="0"/>
                </a:rPr>
                <a:t>0</a:t>
              </a:r>
              <a:endParaRPr lang="th-TH" sz="1100" b="0"/>
            </a:p>
          </xdr:txBody>
        </xdr:sp>
      </mc:Fallback>
    </mc:AlternateContent>
    <xdr:clientData/>
  </xdr:oneCellAnchor>
  <xdr:oneCellAnchor>
    <xdr:from>
      <xdr:col>23</xdr:col>
      <xdr:colOff>333375</xdr:colOff>
      <xdr:row>64</xdr:row>
      <xdr:rowOff>0</xdr:rowOff>
    </xdr:from>
    <xdr:ext cx="409575" cy="2488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0" name="TextBox 49"/>
            <xdr:cNvSpPr txBox="1"/>
          </xdr:nvSpPr>
          <xdr:spPr>
            <a:xfrm>
              <a:off x="39489784" y="16833273"/>
              <a:ext cx="409575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th-TH" sz="1100" b="0"/>
            </a:p>
          </xdr:txBody>
        </xdr:sp>
      </mc:Choice>
      <mc:Fallback xmlns="">
        <xdr:sp macro="" textlink="">
          <xdr:nvSpPr>
            <xdr:cNvPr id="50" name="TextBox 49"/>
            <xdr:cNvSpPr txBox="1"/>
          </xdr:nvSpPr>
          <xdr:spPr>
            <a:xfrm>
              <a:off x="39489784" y="16833273"/>
              <a:ext cx="409575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400" b="0" i="0">
                  <a:latin typeface="Cambria Math" panose="02040503050406030204" pitchFamily="18" charset="0"/>
                </a:rPr>
                <a:t>𝑏</a:t>
              </a:r>
              <a:r>
                <a:rPr lang="th-TH" sz="1400" b="0" i="0">
                  <a:latin typeface="Cambria Math" panose="02040503050406030204" pitchFamily="18" charset="0"/>
                </a:rPr>
                <a:t>_</a:t>
              </a:r>
              <a:r>
                <a:rPr lang="en-US" sz="1400" b="0" i="0">
                  <a:latin typeface="Cambria Math" panose="02040503050406030204" pitchFamily="18" charset="0"/>
                </a:rPr>
                <a:t>1</a:t>
              </a:r>
              <a:endParaRPr lang="th-TH" sz="1100" b="0"/>
            </a:p>
          </xdr:txBody>
        </xdr:sp>
      </mc:Fallback>
    </mc:AlternateContent>
    <xdr:clientData/>
  </xdr:oneCellAnchor>
  <xdr:oneCellAnchor>
    <xdr:from>
      <xdr:col>24</xdr:col>
      <xdr:colOff>85725</xdr:colOff>
      <xdr:row>64</xdr:row>
      <xdr:rowOff>0</xdr:rowOff>
    </xdr:from>
    <xdr:ext cx="409575" cy="2488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1" name="TextBox 50"/>
            <xdr:cNvSpPr txBox="1"/>
          </xdr:nvSpPr>
          <xdr:spPr>
            <a:xfrm>
              <a:off x="40211952" y="16833273"/>
              <a:ext cx="409575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</m:oMath>
                </m:oMathPara>
              </a14:m>
              <a:endParaRPr lang="th-TH" sz="1100" b="0"/>
            </a:p>
          </xdr:txBody>
        </xdr:sp>
      </mc:Choice>
      <mc:Fallback xmlns="">
        <xdr:sp macro="" textlink="">
          <xdr:nvSpPr>
            <xdr:cNvPr id="51" name="TextBox 50"/>
            <xdr:cNvSpPr txBox="1"/>
          </xdr:nvSpPr>
          <xdr:spPr>
            <a:xfrm>
              <a:off x="40211952" y="16833273"/>
              <a:ext cx="409575" cy="2488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n-US" sz="1400" b="0" i="0">
                  <a:latin typeface="Cambria Math" panose="02040503050406030204" pitchFamily="18" charset="0"/>
                </a:rPr>
                <a:t>𝑏</a:t>
              </a:r>
              <a:r>
                <a:rPr lang="th-TH" sz="1400" b="0" i="0">
                  <a:latin typeface="Cambria Math" panose="02040503050406030204" pitchFamily="18" charset="0"/>
                </a:rPr>
                <a:t>_</a:t>
              </a:r>
              <a:r>
                <a:rPr lang="en-US" sz="1400" b="0" i="0">
                  <a:latin typeface="Cambria Math" panose="02040503050406030204" pitchFamily="18" charset="0"/>
                </a:rPr>
                <a:t>2</a:t>
              </a:r>
              <a:endParaRPr lang="th-TH" sz="1100" b="0"/>
            </a:p>
          </xdr:txBody>
        </xdr:sp>
      </mc:Fallback>
    </mc:AlternateContent>
    <xdr:clientData/>
  </xdr:oneCellAnchor>
  <xdr:oneCellAnchor>
    <xdr:from>
      <xdr:col>43</xdr:col>
      <xdr:colOff>0</xdr:colOff>
      <xdr:row>8</xdr:row>
      <xdr:rowOff>8404</xdr:rowOff>
    </xdr:from>
    <xdr:ext cx="6750905" cy="50927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6" name="TextBox 55"/>
            <xdr:cNvSpPr txBox="1"/>
          </xdr:nvSpPr>
          <xdr:spPr>
            <a:xfrm>
              <a:off x="35164059" y="2305610"/>
              <a:ext cx="6750905" cy="509270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 algn="ctr"/>
              <a:r>
                <a:rPr lang="th-TH" sz="1600" b="0" i="0">
                  <a:latin typeface="+mn-lt"/>
                </a:rPr>
                <a:t>สำหรับรูปแบบคูณ</a:t>
              </a:r>
              <a:r>
                <a:rPr lang="en-US" sz="1600" b="0" i="0" baseline="0">
                  <a:latin typeface="+mn-lt"/>
                </a:rPr>
                <a:t> </a:t>
              </a:r>
              <a14:m>
                <m:oMath xmlns:m="http://schemas.openxmlformats.org/officeDocument/2006/math">
                  <m:r>
                    <a:rPr lang="en-US" sz="1800" b="0" i="0">
                      <a:latin typeface="Cambria Math" panose="02040503050406030204" pitchFamily="18" charset="0"/>
                    </a:rPr>
                    <m:t>:</m:t>
                  </m:r>
                  <m:sSub>
                    <m:sSubPr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sSubPr>
                    <m:e>
                      <m:acc>
                        <m:accPr>
                          <m:chr m:val="̂"/>
                          <m:ctrlPr>
                            <a:rPr lang="en-US" sz="1800" b="0" i="1">
                              <a:latin typeface="Cambria Math" panose="02040503050406030204" pitchFamily="18" charset="0"/>
                            </a:rPr>
                          </m:ctrlPr>
                        </m:accPr>
                        <m:e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𝑆</m:t>
                          </m:r>
                        </m:e>
                      </m:acc>
                    </m:e>
                    <m:sub>
                      <m:r>
                        <a:rPr lang="en-US" sz="1800" b="0" i="1">
                          <a:latin typeface="Cambria Math" panose="02040503050406030204" pitchFamily="18" charset="0"/>
                        </a:rPr>
                        <m:t>𝑖</m:t>
                      </m:r>
                    </m:sub>
                  </m:sSub>
                  <m:r>
                    <a:rPr lang="en-US" sz="18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US" sz="1800" b="0" i="1">
                      <a:latin typeface="Cambria Math" panose="02040503050406030204" pitchFamily="18" charset="0"/>
                    </a:rPr>
                    <m:t>𝑎𝑣𝑒𝑟𝑎𝑔𝑒</m:t>
                  </m:r>
                  <m:d>
                    <m:dPr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f>
                        <m:fPr>
                          <m:ctrlPr>
                            <a:rPr lang="th-TH" sz="1800" b="0" i="1">
                              <a:latin typeface="Cambria Math" panose="02040503050406030204" pitchFamily="18" charset="0"/>
                            </a:rPr>
                          </m:ctrlPr>
                        </m:fPr>
                        <m:num>
                          <m:sSub>
                            <m:sSubPr>
                              <m:ctrlPr>
                                <a:rPr lang="en-US" sz="1800" b="0" i="1">
                                  <a:latin typeface="Cambria Math" panose="02040503050406030204" pitchFamily="18" charset="0"/>
                                </a:rPr>
                              </m:ctrlPr>
                            </m:sSubPr>
                            <m:e>
                              <m:r>
                                <a:rPr lang="en-US" sz="1800" b="0" i="1">
                                  <a:latin typeface="Cambria Math" panose="02040503050406030204" pitchFamily="18" charset="0"/>
                                </a:rPr>
                                <m:t>𝑌</m:t>
                              </m:r>
                            </m:e>
                            <m:sub>
                              <m:r>
                                <a:rPr lang="en-US" sz="1800" b="0" i="1">
                                  <a:latin typeface="Cambria Math" panose="02040503050406030204" pitchFamily="18" charset="0"/>
                                </a:rPr>
                                <m:t>𝑡</m:t>
                              </m:r>
                            </m:sub>
                          </m:sSub>
                        </m:num>
                        <m:den>
                          <m:sSub>
                            <m:sSubPr>
                              <m:ctrlPr>
                                <a:rPr lang="en-US" sz="1800" b="0" i="1">
                                  <a:latin typeface="Cambria Math" panose="02040503050406030204" pitchFamily="18" charset="0"/>
                                </a:rPr>
                              </m:ctrlPr>
                            </m:sSubPr>
                            <m:e>
                              <m:r>
                                <a:rPr lang="en-US" sz="1800" b="0" i="1">
                                  <a:latin typeface="Cambria Math" panose="02040503050406030204" pitchFamily="18" charset="0"/>
                                </a:rPr>
                                <m:t>𝑀𝐴</m:t>
                              </m:r>
                            </m:e>
                            <m:sub>
                              <m:r>
                                <a:rPr lang="en-US" sz="1800" b="0" i="1">
                                  <a:latin typeface="Cambria Math" panose="02040503050406030204" pitchFamily="18" charset="0"/>
                                </a:rPr>
                                <m:t>𝑡</m:t>
                              </m:r>
                            </m:sub>
                          </m:sSub>
                        </m:den>
                      </m:f>
                    </m:e>
                  </m:d>
                </m:oMath>
              </a14:m>
              <a:r>
                <a:rPr lang="en-US" sz="1800"/>
                <a:t> </a:t>
              </a:r>
              <a:r>
                <a:rPr lang="th-TH" sz="1600"/>
                <a:t>ของไตรมาสที่</a:t>
              </a:r>
              <a:r>
                <a:rPr lang="th-TH" sz="1600" baseline="0"/>
                <a:t> </a:t>
              </a:r>
              <a:r>
                <a:rPr lang="en-US" sz="1600" baseline="0"/>
                <a:t>i</a:t>
              </a:r>
              <a:r>
                <a:rPr lang="th-TH" sz="1600" baseline="0"/>
                <a:t> ของทุกปี</a:t>
              </a:r>
              <a:endParaRPr lang="th-TH" sz="1800"/>
            </a:p>
          </xdr:txBody>
        </xdr:sp>
      </mc:Choice>
      <mc:Fallback xmlns="">
        <xdr:sp macro="" textlink="">
          <xdr:nvSpPr>
            <xdr:cNvPr id="56" name="TextBox 55"/>
            <xdr:cNvSpPr txBox="1"/>
          </xdr:nvSpPr>
          <xdr:spPr>
            <a:xfrm>
              <a:off x="35164059" y="2305610"/>
              <a:ext cx="6750905" cy="509270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 algn="ctr"/>
              <a:r>
                <a:rPr lang="th-TH" sz="1600" b="0" i="0">
                  <a:latin typeface="+mn-lt"/>
                </a:rPr>
                <a:t>สำหรับรูปแบบคูณ</a:t>
              </a:r>
              <a:r>
                <a:rPr lang="en-US" sz="1600" b="0" i="0" baseline="0">
                  <a:latin typeface="+mn-lt"/>
                </a:rPr>
                <a:t> </a:t>
              </a:r>
              <a:r>
                <a:rPr lang="en-US" sz="1800" b="0" i="0">
                  <a:latin typeface="Cambria Math" panose="02040503050406030204" pitchFamily="18" charset="0"/>
                </a:rPr>
                <a:t>:𝑆 ̂_𝑖=𝑎𝑣𝑒𝑟𝑎𝑔𝑒(𝑌_𝑡</a:t>
              </a:r>
              <a:r>
                <a:rPr lang="th-TH" sz="1800" b="0" i="0">
                  <a:latin typeface="Cambria Math" panose="02040503050406030204" pitchFamily="18" charset="0"/>
                </a:rPr>
                <a:t>/</a:t>
              </a:r>
              <a:r>
                <a:rPr lang="en-US" sz="1800" b="0" i="0">
                  <a:latin typeface="Cambria Math" panose="02040503050406030204" pitchFamily="18" charset="0"/>
                </a:rPr>
                <a:t>〖𝑀𝐴〗_𝑡</a:t>
              </a:r>
              <a:r>
                <a:rPr lang="th-TH" sz="1800" b="0" i="0">
                  <a:latin typeface="Cambria Math" panose="02040503050406030204" pitchFamily="18" charset="0"/>
                </a:rPr>
                <a:t> </a:t>
              </a:r>
              <a:r>
                <a:rPr lang="en-US" sz="1800" b="0" i="0">
                  <a:latin typeface="Cambria Math" panose="02040503050406030204" pitchFamily="18" charset="0"/>
                </a:rPr>
                <a:t>)</a:t>
              </a:r>
              <a:r>
                <a:rPr lang="en-US" sz="1800"/>
                <a:t> </a:t>
              </a:r>
              <a:r>
                <a:rPr lang="th-TH" sz="1600"/>
                <a:t>ของไตรมาสที่</a:t>
              </a:r>
              <a:r>
                <a:rPr lang="th-TH" sz="1600" baseline="0"/>
                <a:t> </a:t>
              </a:r>
              <a:r>
                <a:rPr lang="en-US" sz="1600" baseline="0"/>
                <a:t>i</a:t>
              </a:r>
              <a:r>
                <a:rPr lang="th-TH" sz="1600" baseline="0"/>
                <a:t> ของทุกปี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20</xdr:col>
      <xdr:colOff>0</xdr:colOff>
      <xdr:row>47</xdr:row>
      <xdr:rowOff>0</xdr:rowOff>
    </xdr:from>
    <xdr:ext cx="3540982" cy="67230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0" name="TextBox 59"/>
            <xdr:cNvSpPr txBox="1"/>
          </xdr:nvSpPr>
          <xdr:spPr>
            <a:xfrm>
              <a:off x="17682882" y="12348882"/>
              <a:ext cx="3540982" cy="672300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𝒕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sSup>
                          <m:sSup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</m:t>
                            </m:r>
                          </m:e>
                          <m:sup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𝟐</m:t>
                            </m:r>
                          </m:sup>
                        </m:sSup>
                      </m:e>
                    </m:nary>
                    <m:sSub>
                      <m:sSub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𝒕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𝒕</m:t>
                        </m:r>
                        <m:sSub>
                          <m:sSub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𝒀</m:t>
                            </m:r>
                          </m:e>
                          <m:sub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</m:t>
                            </m:r>
                          </m:sub>
                        </m:sSub>
                      </m:e>
                    </m:nary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60" name="TextBox 59"/>
            <xdr:cNvSpPr txBox="1"/>
          </xdr:nvSpPr>
          <xdr:spPr>
            <a:xfrm>
              <a:off x="17682882" y="12348882"/>
              <a:ext cx="3540982" cy="672300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1" i="0">
                  <a:latin typeface="Cambria Math" panose="02040503050406030204" pitchFamily="18" charset="0"/>
                </a:rPr>
                <a:t>∑_(𝒕=𝟏)^𝒏▒𝒕^𝟐  𝒃_𝟏=∑_(𝒕=𝟏)^𝒏▒〖𝒕𝒀_𝒕 〗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20</xdr:col>
      <xdr:colOff>0</xdr:colOff>
      <xdr:row>49</xdr:row>
      <xdr:rowOff>179854</xdr:rowOff>
    </xdr:from>
    <xdr:ext cx="3540982" cy="67230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1" name="TextBox 60"/>
            <xdr:cNvSpPr txBox="1"/>
          </xdr:nvSpPr>
          <xdr:spPr>
            <a:xfrm>
              <a:off x="17682882" y="13044207"/>
              <a:ext cx="3540982" cy="672300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1" i="1">
                        <a:latin typeface="Cambria Math" panose="02040503050406030204" pitchFamily="18" charset="0"/>
                      </a:rPr>
                      <m:t>𝒏</m:t>
                    </m:r>
                    <m:sSub>
                      <m:sSubPr>
                        <m:ctrlPr>
                          <a:rPr lang="th-TH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+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𝒕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sSup>
                          <m:sSup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</m:t>
                            </m:r>
                          </m:e>
                          <m:sup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𝟐</m:t>
                            </m:r>
                          </m:sup>
                        </m:sSup>
                      </m:e>
                    </m:nary>
                    <m:sSub>
                      <m:sSub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𝟐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𝒕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sSub>
                          <m:sSub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𝒀</m:t>
                            </m:r>
                          </m:e>
                          <m:sub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</m:t>
                            </m:r>
                          </m:sub>
                        </m:sSub>
                      </m:e>
                    </m:nary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61" name="TextBox 60"/>
            <xdr:cNvSpPr txBox="1"/>
          </xdr:nvSpPr>
          <xdr:spPr>
            <a:xfrm>
              <a:off x="17682882" y="13044207"/>
              <a:ext cx="3540982" cy="672300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1" i="0">
                  <a:latin typeface="Cambria Math" panose="02040503050406030204" pitchFamily="18" charset="0"/>
                </a:rPr>
                <a:t>𝒏𝒃</a:t>
              </a:r>
              <a:r>
                <a:rPr lang="th-TH" sz="1600" b="1" i="0">
                  <a:latin typeface="Cambria Math" panose="02040503050406030204" pitchFamily="18" charset="0"/>
                </a:rPr>
                <a:t>_</a:t>
              </a:r>
              <a:r>
                <a:rPr lang="en-US" sz="1600" b="1" i="0">
                  <a:latin typeface="Cambria Math" panose="02040503050406030204" pitchFamily="18" charset="0"/>
                </a:rPr>
                <a:t>𝟎+∑_(𝒕=𝟏)^𝒏▒𝒕^𝟐  𝒃_𝟐=∑_(𝒕=𝟏)^𝒏▒𝒀_𝒕 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20</xdr:col>
      <xdr:colOff>0</xdr:colOff>
      <xdr:row>52</xdr:row>
      <xdr:rowOff>101973</xdr:rowOff>
    </xdr:from>
    <xdr:ext cx="3540982" cy="67230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2" name="TextBox 61"/>
            <xdr:cNvSpPr txBox="1"/>
          </xdr:nvSpPr>
          <xdr:spPr>
            <a:xfrm>
              <a:off x="17682882" y="13739532"/>
              <a:ext cx="3540982" cy="672300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1" i="1">
                        <a:latin typeface="Cambria Math" panose="02040503050406030204" pitchFamily="18" charset="0"/>
                      </a:rPr>
                      <m:t>𝒏</m:t>
                    </m:r>
                    <m:sSub>
                      <m:sSubPr>
                        <m:ctrlPr>
                          <a:rPr lang="th-TH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+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𝒕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sSup>
                          <m:sSup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</m:t>
                            </m:r>
                          </m:e>
                          <m:sup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𝟐</m:t>
                            </m:r>
                          </m:sup>
                        </m:sSup>
                      </m:e>
                    </m:nary>
                    <m:sSub>
                      <m:sSub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𝟐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𝒕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sSub>
                          <m:sSub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𝒀</m:t>
                            </m:r>
                          </m:e>
                          <m:sub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</m:t>
                            </m:r>
                          </m:sub>
                        </m:sSub>
                      </m:e>
                    </m:nary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62" name="TextBox 61"/>
            <xdr:cNvSpPr txBox="1"/>
          </xdr:nvSpPr>
          <xdr:spPr>
            <a:xfrm>
              <a:off x="17682882" y="13739532"/>
              <a:ext cx="3540982" cy="672300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1" i="0">
                  <a:latin typeface="Cambria Math" panose="02040503050406030204" pitchFamily="18" charset="0"/>
                </a:rPr>
                <a:t>𝒏𝒃</a:t>
              </a:r>
              <a:r>
                <a:rPr lang="th-TH" sz="1600" b="1" i="0">
                  <a:latin typeface="Cambria Math" panose="02040503050406030204" pitchFamily="18" charset="0"/>
                </a:rPr>
                <a:t>_</a:t>
              </a:r>
              <a:r>
                <a:rPr lang="en-US" sz="1600" b="1" i="0">
                  <a:latin typeface="Cambria Math" panose="02040503050406030204" pitchFamily="18" charset="0"/>
                </a:rPr>
                <a:t>𝟎+∑_(𝒕=𝟏)^𝒏▒𝒕^𝟐  𝒃_𝟐=∑_(𝒕=𝟏)^𝒏▒𝒀_𝒕 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43</xdr:col>
      <xdr:colOff>0</xdr:colOff>
      <xdr:row>47</xdr:row>
      <xdr:rowOff>0</xdr:rowOff>
    </xdr:from>
    <xdr:ext cx="3540982" cy="67230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3" name="TextBox 62"/>
            <xdr:cNvSpPr txBox="1"/>
          </xdr:nvSpPr>
          <xdr:spPr>
            <a:xfrm>
              <a:off x="36127765" y="12348882"/>
              <a:ext cx="3540982" cy="672300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𝒕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sSup>
                          <m:sSup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</m:t>
                            </m:r>
                          </m:e>
                          <m:sup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𝟐</m:t>
                            </m:r>
                          </m:sup>
                        </m:sSup>
                      </m:e>
                    </m:nary>
                    <m:sSub>
                      <m:sSub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𝒕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𝒕</m:t>
                        </m:r>
                        <m:sSub>
                          <m:sSub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𝒀</m:t>
                            </m:r>
                          </m:e>
                          <m:sub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</m:t>
                            </m:r>
                          </m:sub>
                        </m:sSub>
                      </m:e>
                    </m:nary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63" name="TextBox 62"/>
            <xdr:cNvSpPr txBox="1"/>
          </xdr:nvSpPr>
          <xdr:spPr>
            <a:xfrm>
              <a:off x="36127765" y="12348882"/>
              <a:ext cx="3540982" cy="672300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1" i="0">
                  <a:latin typeface="Cambria Math" panose="02040503050406030204" pitchFamily="18" charset="0"/>
                </a:rPr>
                <a:t>∑_(𝒕=𝟏)^𝒏▒𝒕^𝟐  𝒃_𝟏=∑_(𝒕=𝟏)^𝒏▒〖𝒕𝒀_𝒕 〗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43</xdr:col>
      <xdr:colOff>0</xdr:colOff>
      <xdr:row>49</xdr:row>
      <xdr:rowOff>179854</xdr:rowOff>
    </xdr:from>
    <xdr:ext cx="3540982" cy="67230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4" name="TextBox 63"/>
            <xdr:cNvSpPr txBox="1"/>
          </xdr:nvSpPr>
          <xdr:spPr>
            <a:xfrm>
              <a:off x="36127765" y="13044207"/>
              <a:ext cx="3540982" cy="672300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1" i="1">
                        <a:latin typeface="Cambria Math" panose="02040503050406030204" pitchFamily="18" charset="0"/>
                      </a:rPr>
                      <m:t>𝒏</m:t>
                    </m:r>
                    <m:sSub>
                      <m:sSubPr>
                        <m:ctrlPr>
                          <a:rPr lang="th-TH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+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𝒕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sSup>
                          <m:sSup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</m:t>
                            </m:r>
                          </m:e>
                          <m:sup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𝟐</m:t>
                            </m:r>
                          </m:sup>
                        </m:sSup>
                      </m:e>
                    </m:nary>
                    <m:sSub>
                      <m:sSub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𝟐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𝒕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sSub>
                          <m:sSub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𝒀</m:t>
                            </m:r>
                          </m:e>
                          <m:sub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</m:t>
                            </m:r>
                          </m:sub>
                        </m:sSub>
                      </m:e>
                    </m:nary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64" name="TextBox 63"/>
            <xdr:cNvSpPr txBox="1"/>
          </xdr:nvSpPr>
          <xdr:spPr>
            <a:xfrm>
              <a:off x="36127765" y="13044207"/>
              <a:ext cx="3540982" cy="672300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1" i="0">
                  <a:latin typeface="Cambria Math" panose="02040503050406030204" pitchFamily="18" charset="0"/>
                </a:rPr>
                <a:t>𝒏𝒃</a:t>
              </a:r>
              <a:r>
                <a:rPr lang="th-TH" sz="1600" b="1" i="0">
                  <a:latin typeface="Cambria Math" panose="02040503050406030204" pitchFamily="18" charset="0"/>
                </a:rPr>
                <a:t>_</a:t>
              </a:r>
              <a:r>
                <a:rPr lang="en-US" sz="1600" b="1" i="0">
                  <a:latin typeface="Cambria Math" panose="02040503050406030204" pitchFamily="18" charset="0"/>
                </a:rPr>
                <a:t>𝟎+∑_(𝒕=𝟏)^𝒏▒𝒕^𝟐  𝒃_𝟐=∑_(𝒕=𝟏)^𝒏▒𝒀_𝒕 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43</xdr:col>
      <xdr:colOff>0</xdr:colOff>
      <xdr:row>52</xdr:row>
      <xdr:rowOff>101973</xdr:rowOff>
    </xdr:from>
    <xdr:ext cx="3540982" cy="67230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5" name="TextBox 64"/>
            <xdr:cNvSpPr txBox="1"/>
          </xdr:nvSpPr>
          <xdr:spPr>
            <a:xfrm>
              <a:off x="36127765" y="13739532"/>
              <a:ext cx="3540982" cy="672300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1" i="1">
                        <a:latin typeface="Cambria Math" panose="02040503050406030204" pitchFamily="18" charset="0"/>
                      </a:rPr>
                      <m:t>𝒏</m:t>
                    </m:r>
                    <m:sSub>
                      <m:sSubPr>
                        <m:ctrlPr>
                          <a:rPr lang="th-TH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+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𝒕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sSup>
                          <m:sSup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</m:t>
                            </m:r>
                          </m:e>
                          <m:sup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𝟐</m:t>
                            </m:r>
                          </m:sup>
                        </m:sSup>
                      </m:e>
                    </m:nary>
                    <m:sSub>
                      <m:sSub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𝟐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𝒕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sSub>
                          <m:sSub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𝒀</m:t>
                            </m:r>
                          </m:e>
                          <m:sub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</m:t>
                            </m:r>
                          </m:sub>
                        </m:sSub>
                      </m:e>
                    </m:nary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65" name="TextBox 64"/>
            <xdr:cNvSpPr txBox="1"/>
          </xdr:nvSpPr>
          <xdr:spPr>
            <a:xfrm>
              <a:off x="36127765" y="13739532"/>
              <a:ext cx="3540982" cy="672300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1" i="0">
                  <a:latin typeface="Cambria Math" panose="02040503050406030204" pitchFamily="18" charset="0"/>
                </a:rPr>
                <a:t>𝒏𝒃</a:t>
              </a:r>
              <a:r>
                <a:rPr lang="th-TH" sz="1600" b="1" i="0">
                  <a:latin typeface="Cambria Math" panose="02040503050406030204" pitchFamily="18" charset="0"/>
                </a:rPr>
                <a:t>_</a:t>
              </a:r>
              <a:r>
                <a:rPr lang="en-US" sz="1600" b="1" i="0">
                  <a:latin typeface="Cambria Math" panose="02040503050406030204" pitchFamily="18" charset="0"/>
                </a:rPr>
                <a:t>𝟎+∑_(𝒕=𝟏)^𝒏▒𝒕^𝟐  𝒃_𝟐=∑_(𝒕=𝟏)^𝒏▒𝒀_𝒕 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18</xdr:col>
      <xdr:colOff>0</xdr:colOff>
      <xdr:row>29</xdr:row>
      <xdr:rowOff>0</xdr:rowOff>
    </xdr:from>
    <xdr:ext cx="2943225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6" name="TextBox 65"/>
            <xdr:cNvSpPr txBox="1"/>
          </xdr:nvSpPr>
          <xdr:spPr>
            <a:xfrm>
              <a:off x="15403286" y="7728857"/>
              <a:ext cx="2943225" cy="511377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2000" b="0" i="1">
                        <a:latin typeface="Cambria Math" panose="02040503050406030204" pitchFamily="18" charset="0"/>
                      </a:rPr>
                      <m:t> </m:t>
                    </m:r>
                    <m:d>
                      <m:d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𝑎𝑑𝑗</m:t>
                        </m:r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.</m:t>
                        </m:r>
                      </m:e>
                    </m:d>
                    <m:r>
                      <a:rPr lang="en-US" sz="20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20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66" name="TextBox 65"/>
            <xdr:cNvSpPr txBox="1"/>
          </xdr:nvSpPr>
          <xdr:spPr>
            <a:xfrm>
              <a:off x="15403286" y="7728857"/>
              <a:ext cx="2943225" cy="511377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𝑌_𝑡  (𝑎𝑑𝑗.)=𝑌_𝑡−𝑆 ̂_𝑖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41</xdr:col>
      <xdr:colOff>0</xdr:colOff>
      <xdr:row>29</xdr:row>
      <xdr:rowOff>0</xdr:rowOff>
    </xdr:from>
    <xdr:ext cx="2943225" cy="77028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7" name="TextBox 66"/>
            <xdr:cNvSpPr txBox="1"/>
          </xdr:nvSpPr>
          <xdr:spPr>
            <a:xfrm>
              <a:off x="33922607" y="7728857"/>
              <a:ext cx="2943225" cy="770283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2000" b="0" i="1">
                        <a:latin typeface="Cambria Math" panose="02040503050406030204" pitchFamily="18" charset="0"/>
                      </a:rPr>
                      <m:t> </m:t>
                    </m:r>
                    <m:d>
                      <m:d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𝑎𝑑𝑗</m:t>
                        </m:r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.</m:t>
                        </m:r>
                      </m:e>
                    </m:d>
                    <m:r>
                      <a:rPr lang="en-US" sz="20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  <m:sub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acc>
                              <m:accPr>
                                <m:chr m:val="̂"/>
                                <m:ctrlPr>
                                  <a:rPr lang="en-US" sz="2000" b="0" i="1">
                                    <a:latin typeface="Cambria Math" panose="02040503050406030204" pitchFamily="18" charset="0"/>
                                  </a:rPr>
                                </m:ctrlPr>
                              </m:accPr>
                              <m:e>
                                <m:r>
                                  <a:rPr lang="en-US" sz="2000" b="0" i="1">
                                    <a:latin typeface="Cambria Math" panose="02040503050406030204" pitchFamily="18" charset="0"/>
                                  </a:rPr>
                                  <m:t>𝑆</m:t>
                                </m:r>
                              </m:e>
                            </m:acc>
                          </m:e>
                          <m:sub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67" name="TextBox 66"/>
            <xdr:cNvSpPr txBox="1"/>
          </xdr:nvSpPr>
          <xdr:spPr>
            <a:xfrm>
              <a:off x="33922607" y="7728857"/>
              <a:ext cx="2943225" cy="770283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𝑌_𝑡  (𝑎𝑑𝑗.)=𝑌_𝑡/𝑆 ̂_𝑖 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20</xdr:col>
      <xdr:colOff>0</xdr:colOff>
      <xdr:row>8</xdr:row>
      <xdr:rowOff>0</xdr:rowOff>
    </xdr:from>
    <xdr:ext cx="6750905" cy="50927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8" name="TextBox 67"/>
            <xdr:cNvSpPr txBox="1"/>
          </xdr:nvSpPr>
          <xdr:spPr>
            <a:xfrm>
              <a:off x="16716375" y="2309813"/>
              <a:ext cx="6750905" cy="509270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 algn="ctr"/>
              <a:r>
                <a:rPr lang="th-TH" sz="1600" b="0" i="0">
                  <a:latin typeface="+mn-lt"/>
                </a:rPr>
                <a:t>สำหรับรูปแบบบวก</a:t>
              </a:r>
              <a:r>
                <a:rPr lang="en-US" sz="1600" b="0" i="0" baseline="0">
                  <a:latin typeface="+mn-lt"/>
                </a:rPr>
                <a:t> </a:t>
              </a:r>
              <a14:m>
                <m:oMath xmlns:m="http://schemas.openxmlformats.org/officeDocument/2006/math">
                  <m:r>
                    <a:rPr lang="en-US" sz="1800" b="0" i="0">
                      <a:latin typeface="Cambria Math" panose="02040503050406030204" pitchFamily="18" charset="0"/>
                    </a:rPr>
                    <m:t>:</m:t>
                  </m:r>
                  <m:sSub>
                    <m:sSubPr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sSubPr>
                    <m:e>
                      <m:acc>
                        <m:accPr>
                          <m:chr m:val="̂"/>
                          <m:ctrlPr>
                            <a:rPr lang="en-US" sz="1800" b="0" i="1">
                              <a:latin typeface="Cambria Math" panose="02040503050406030204" pitchFamily="18" charset="0"/>
                            </a:rPr>
                          </m:ctrlPr>
                        </m:accPr>
                        <m:e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𝑆</m:t>
                          </m:r>
                        </m:e>
                      </m:acc>
                    </m:e>
                    <m:sub>
                      <m:r>
                        <a:rPr lang="en-US" sz="1800" b="0" i="1">
                          <a:latin typeface="Cambria Math" panose="02040503050406030204" pitchFamily="18" charset="0"/>
                        </a:rPr>
                        <m:t>𝑖</m:t>
                      </m:r>
                    </m:sub>
                  </m:sSub>
                  <m:r>
                    <a:rPr lang="en-US" sz="18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US" sz="1800" b="0" i="1">
                      <a:latin typeface="Cambria Math" panose="02040503050406030204" pitchFamily="18" charset="0"/>
                    </a:rPr>
                    <m:t>𝑎𝑣𝑒𝑟𝑎𝑔𝑒</m:t>
                  </m:r>
                  <m:d>
                    <m:dPr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sSub>
                        <m:sSubPr>
                          <m:ctrlPr>
                            <a:rPr lang="en-US" sz="1800" b="0" i="1">
                              <a:latin typeface="Cambria Math" panose="02040503050406030204" pitchFamily="18" charset="0"/>
                            </a:rPr>
                          </m:ctrlPr>
                        </m:sSubPr>
                        <m:e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𝑌</m:t>
                          </m:r>
                        </m:e>
                        <m:sub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𝑡</m:t>
                          </m:r>
                        </m:sub>
                      </m:sSub>
                      <m:r>
                        <a:rPr lang="en-US" sz="1800" b="0" i="1">
                          <a:latin typeface="Cambria Math" panose="02040503050406030204" pitchFamily="18" charset="0"/>
                        </a:rPr>
                        <m:t>−</m:t>
                      </m:r>
                      <m:sSub>
                        <m:sSubPr>
                          <m:ctrlPr>
                            <a:rPr lang="en-US" sz="1800" b="0" i="1">
                              <a:latin typeface="Cambria Math" panose="02040503050406030204" pitchFamily="18" charset="0"/>
                            </a:rPr>
                          </m:ctrlPr>
                        </m:sSubPr>
                        <m:e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𝑀𝐴</m:t>
                          </m:r>
                        </m:e>
                        <m:sub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𝑡</m:t>
                          </m:r>
                        </m:sub>
                      </m:sSub>
                    </m:e>
                  </m:d>
                </m:oMath>
              </a14:m>
              <a:r>
                <a:rPr lang="en-US" sz="1800"/>
                <a:t> </a:t>
              </a:r>
              <a:r>
                <a:rPr lang="th-TH" sz="1600"/>
                <a:t>ของไตรมาสที่</a:t>
              </a:r>
              <a:r>
                <a:rPr lang="th-TH" sz="1600" baseline="0"/>
                <a:t> </a:t>
              </a:r>
              <a:r>
                <a:rPr lang="en-US" sz="1600" baseline="0"/>
                <a:t>i</a:t>
              </a:r>
              <a:r>
                <a:rPr lang="th-TH" sz="1600" baseline="0"/>
                <a:t> ของทุกปี</a:t>
              </a:r>
              <a:endParaRPr lang="th-TH" sz="1800"/>
            </a:p>
          </xdr:txBody>
        </xdr:sp>
      </mc:Choice>
      <mc:Fallback xmlns="">
        <xdr:sp macro="" textlink="">
          <xdr:nvSpPr>
            <xdr:cNvPr id="68" name="TextBox 67"/>
            <xdr:cNvSpPr txBox="1"/>
          </xdr:nvSpPr>
          <xdr:spPr>
            <a:xfrm>
              <a:off x="16716375" y="2309813"/>
              <a:ext cx="6750905" cy="509270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 algn="ctr"/>
              <a:r>
                <a:rPr lang="th-TH" sz="1600" b="0" i="0">
                  <a:latin typeface="+mn-lt"/>
                </a:rPr>
                <a:t>สำหรับรูปแบบบวก</a:t>
              </a:r>
              <a:r>
                <a:rPr lang="en-US" sz="1600" b="0" i="0" baseline="0">
                  <a:latin typeface="+mn-lt"/>
                </a:rPr>
                <a:t> </a:t>
              </a:r>
              <a:r>
                <a:rPr lang="en-US" sz="1800" b="0" i="0">
                  <a:latin typeface="Cambria Math" panose="02040503050406030204" pitchFamily="18" charset="0"/>
                </a:rPr>
                <a:t>:𝑆 ̂_𝑖=𝑎𝑣𝑒𝑟𝑎𝑔𝑒(𝑌_𝑡−〖𝑀𝐴〗_𝑡 )</a:t>
              </a:r>
              <a:r>
                <a:rPr lang="en-US" sz="1800"/>
                <a:t> </a:t>
              </a:r>
              <a:r>
                <a:rPr lang="th-TH" sz="1600"/>
                <a:t>ของไตรมาสที่</a:t>
              </a:r>
              <a:r>
                <a:rPr lang="th-TH" sz="1600" baseline="0"/>
                <a:t> </a:t>
              </a:r>
              <a:r>
                <a:rPr lang="en-US" sz="1600" baseline="0"/>
                <a:t>i</a:t>
              </a:r>
              <a:r>
                <a:rPr lang="th-TH" sz="1600" baseline="0"/>
                <a:t> ของทุกปี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19</xdr:col>
      <xdr:colOff>676602</xdr:colOff>
      <xdr:row>10</xdr:row>
      <xdr:rowOff>243052</xdr:rowOff>
    </xdr:from>
    <xdr:ext cx="959069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9" name="TextBox 68"/>
            <xdr:cNvSpPr txBox="1"/>
          </xdr:nvSpPr>
          <xdr:spPr>
            <a:xfrm>
              <a:off x="16763999" y="3054569"/>
              <a:ext cx="959069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69" name="TextBox 68"/>
            <xdr:cNvSpPr txBox="1"/>
          </xdr:nvSpPr>
          <xdr:spPr>
            <a:xfrm>
              <a:off x="16763999" y="3054569"/>
              <a:ext cx="959069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𝑆 ̂_𝑖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21</xdr:col>
      <xdr:colOff>4762</xdr:colOff>
      <xdr:row>10</xdr:row>
      <xdr:rowOff>243052</xdr:rowOff>
    </xdr:from>
    <xdr:ext cx="53788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0" name="TextBox 69"/>
            <xdr:cNvSpPr txBox="1"/>
          </xdr:nvSpPr>
          <xdr:spPr>
            <a:xfrm>
              <a:off x="17727831" y="3054569"/>
              <a:ext cx="53788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70" name="TextBox 69"/>
            <xdr:cNvSpPr txBox="1"/>
          </xdr:nvSpPr>
          <xdr:spPr>
            <a:xfrm>
              <a:off x="17727831" y="3054569"/>
              <a:ext cx="53788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𝑆 ̂_𝑖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44</xdr:col>
      <xdr:colOff>4762</xdr:colOff>
      <xdr:row>10</xdr:row>
      <xdr:rowOff>243052</xdr:rowOff>
    </xdr:from>
    <xdr:ext cx="53788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2" name="TextBox 71"/>
            <xdr:cNvSpPr txBox="1"/>
          </xdr:nvSpPr>
          <xdr:spPr>
            <a:xfrm>
              <a:off x="36180055" y="3054569"/>
              <a:ext cx="53788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72" name="TextBox 71"/>
            <xdr:cNvSpPr txBox="1"/>
          </xdr:nvSpPr>
          <xdr:spPr>
            <a:xfrm>
              <a:off x="36180055" y="3054569"/>
              <a:ext cx="53788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𝑆 ̂_𝑖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43</xdr:col>
      <xdr:colOff>0</xdr:colOff>
      <xdr:row>10</xdr:row>
      <xdr:rowOff>243052</xdr:rowOff>
    </xdr:from>
    <xdr:ext cx="959069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3" name="TextBox 72"/>
            <xdr:cNvSpPr txBox="1"/>
          </xdr:nvSpPr>
          <xdr:spPr>
            <a:xfrm>
              <a:off x="35216224" y="3054569"/>
              <a:ext cx="959069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73" name="TextBox 72"/>
            <xdr:cNvSpPr txBox="1"/>
          </xdr:nvSpPr>
          <xdr:spPr>
            <a:xfrm>
              <a:off x="35216224" y="3054569"/>
              <a:ext cx="959069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𝑆 ̂_𝑖</a:t>
              </a:r>
              <a:endParaRPr lang="th-TH" sz="20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149279</xdr:colOff>
      <xdr:row>57</xdr:row>
      <xdr:rowOff>247650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/>
            <xdr:cNvSpPr txBox="1"/>
          </xdr:nvSpPr>
          <xdr:spPr>
            <a:xfrm>
              <a:off x="17332379" y="151352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17332379" y="151352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1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22</xdr:col>
      <xdr:colOff>9606</xdr:colOff>
      <xdr:row>57</xdr:row>
      <xdr:rowOff>247650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/>
            <xdr:cNvSpPr txBox="1"/>
          </xdr:nvSpPr>
          <xdr:spPr>
            <a:xfrm>
              <a:off x="17345106" y="567690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3" name="TextBox 2"/>
            <xdr:cNvSpPr txBox="1"/>
          </xdr:nvSpPr>
          <xdr:spPr>
            <a:xfrm>
              <a:off x="17345106" y="567690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0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21</xdr:col>
      <xdr:colOff>149279</xdr:colOff>
      <xdr:row>60</xdr:row>
      <xdr:rowOff>246609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/>
            <xdr:cNvSpPr txBox="1"/>
          </xdr:nvSpPr>
          <xdr:spPr>
            <a:xfrm>
              <a:off x="17332379" y="15905709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′</m:t>
                        </m:r>
                      </m:sup>
                    </m:sSub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6" name="TextBox 5"/>
            <xdr:cNvSpPr txBox="1"/>
          </xdr:nvSpPr>
          <xdr:spPr>
            <a:xfrm>
              <a:off x="17332379" y="15905709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𝑏_1^′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22</xdr:col>
      <xdr:colOff>9606</xdr:colOff>
      <xdr:row>60</xdr:row>
      <xdr:rowOff>246609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/>
            <xdr:cNvSpPr txBox="1"/>
          </xdr:nvSpPr>
          <xdr:spPr>
            <a:xfrm>
              <a:off x="17345106" y="6447384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′</m:t>
                        </m:r>
                      </m:sup>
                    </m:sSub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7" name="TextBox 6"/>
            <xdr:cNvSpPr txBox="1"/>
          </xdr:nvSpPr>
          <xdr:spPr>
            <a:xfrm>
              <a:off x="17345106" y="6447384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𝑏_0^′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21</xdr:col>
      <xdr:colOff>152400</xdr:colOff>
      <xdr:row>63</xdr:row>
      <xdr:rowOff>247650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/>
            <xdr:cNvSpPr txBox="1"/>
          </xdr:nvSpPr>
          <xdr:spPr>
            <a:xfrm>
              <a:off x="17335500" y="166782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′</m:t>
                        </m:r>
                      </m:sup>
                    </m:sSub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8" name="TextBox 7"/>
            <xdr:cNvSpPr txBox="1"/>
          </xdr:nvSpPr>
          <xdr:spPr>
            <a:xfrm>
              <a:off x="17335500" y="166782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𝑏_0^′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23</xdr:col>
      <xdr:colOff>142875</xdr:colOff>
      <xdr:row>63</xdr:row>
      <xdr:rowOff>247650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/>
            <xdr:cNvSpPr txBox="1"/>
          </xdr:nvSpPr>
          <xdr:spPr>
            <a:xfrm>
              <a:off x="18164175" y="72199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′</m:t>
                        </m:r>
                      </m:sup>
                    </m:sSub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9" name="TextBox 8"/>
            <xdr:cNvSpPr txBox="1"/>
          </xdr:nvSpPr>
          <xdr:spPr>
            <a:xfrm>
              <a:off x="18164175" y="72199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𝑏_1^′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23</xdr:col>
      <xdr:colOff>9525</xdr:colOff>
      <xdr:row>65</xdr:row>
      <xdr:rowOff>19050</xdr:rowOff>
    </xdr:from>
    <xdr:ext cx="1000125" cy="21948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/>
            <xdr:cNvSpPr txBox="1"/>
          </xdr:nvSpPr>
          <xdr:spPr>
            <a:xfrm>
              <a:off x="18030825" y="7505700"/>
              <a:ext cx="1000125" cy="21948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1</m:t>
                        </m:r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01359</m:t>
                        </m:r>
                      </m:e>
                      <m:sup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  </m:t>
                        </m:r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𝑡</m:t>
                        </m:r>
                      </m:sup>
                    </m:sSup>
                  </m:oMath>
                </m:oMathPara>
              </a14:m>
              <a:endParaRPr lang="th-TH" sz="1400"/>
            </a:p>
          </xdr:txBody>
        </xdr:sp>
      </mc:Choice>
      <mc:Fallback xmlns="">
        <xdr:sp macro="" textlink="">
          <xdr:nvSpPr>
            <xdr:cNvPr id="11" name="TextBox 10"/>
            <xdr:cNvSpPr txBox="1"/>
          </xdr:nvSpPr>
          <xdr:spPr>
            <a:xfrm>
              <a:off x="18030825" y="7505700"/>
              <a:ext cx="1000125" cy="21948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:r>
                <a:rPr lang="en-US" sz="1400" b="0" i="0">
                  <a:latin typeface="Cambria Math" panose="02040503050406030204" pitchFamily="18" charset="0"/>
                </a:rPr>
                <a:t>〖1.01359〗^(  𝑡)</a:t>
              </a:r>
              <a:endParaRPr lang="th-TH" sz="1400"/>
            </a:p>
          </xdr:txBody>
        </xdr:sp>
      </mc:Fallback>
    </mc:AlternateContent>
    <xdr:clientData/>
  </xdr:oneCellAnchor>
  <xdr:oneCellAnchor>
    <xdr:from>
      <xdr:col>45</xdr:col>
      <xdr:colOff>149279</xdr:colOff>
      <xdr:row>57</xdr:row>
      <xdr:rowOff>247650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/>
            <xdr:cNvSpPr txBox="1"/>
          </xdr:nvSpPr>
          <xdr:spPr>
            <a:xfrm>
              <a:off x="35077454" y="151352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2" name="TextBox 11"/>
            <xdr:cNvSpPr txBox="1"/>
          </xdr:nvSpPr>
          <xdr:spPr>
            <a:xfrm>
              <a:off x="35077454" y="151352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1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46</xdr:col>
      <xdr:colOff>9606</xdr:colOff>
      <xdr:row>57</xdr:row>
      <xdr:rowOff>247650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/>
            <xdr:cNvSpPr txBox="1"/>
          </xdr:nvSpPr>
          <xdr:spPr>
            <a:xfrm>
              <a:off x="33232806" y="567690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3" name="TextBox 12"/>
            <xdr:cNvSpPr txBox="1"/>
          </xdr:nvSpPr>
          <xdr:spPr>
            <a:xfrm>
              <a:off x="33232806" y="567690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0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45</xdr:col>
      <xdr:colOff>149279</xdr:colOff>
      <xdr:row>60</xdr:row>
      <xdr:rowOff>246609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/>
            <xdr:cNvSpPr txBox="1"/>
          </xdr:nvSpPr>
          <xdr:spPr>
            <a:xfrm>
              <a:off x="35077454" y="15905709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′</m:t>
                        </m:r>
                      </m:sup>
                    </m:sSub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6" name="TextBox 15"/>
            <xdr:cNvSpPr txBox="1"/>
          </xdr:nvSpPr>
          <xdr:spPr>
            <a:xfrm>
              <a:off x="35077454" y="15905709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𝑏_1^′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46</xdr:col>
      <xdr:colOff>9606</xdr:colOff>
      <xdr:row>60</xdr:row>
      <xdr:rowOff>246609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TextBox 16"/>
            <xdr:cNvSpPr txBox="1"/>
          </xdr:nvSpPr>
          <xdr:spPr>
            <a:xfrm>
              <a:off x="33232806" y="6447384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′</m:t>
                        </m:r>
                      </m:sup>
                    </m:sSub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7" name="TextBox 16"/>
            <xdr:cNvSpPr txBox="1"/>
          </xdr:nvSpPr>
          <xdr:spPr>
            <a:xfrm>
              <a:off x="33232806" y="6447384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𝑏_0^′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45</xdr:col>
      <xdr:colOff>152400</xdr:colOff>
      <xdr:row>63</xdr:row>
      <xdr:rowOff>247650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TextBox 17"/>
            <xdr:cNvSpPr txBox="1"/>
          </xdr:nvSpPr>
          <xdr:spPr>
            <a:xfrm>
              <a:off x="35080575" y="166782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′</m:t>
                        </m:r>
                      </m:sup>
                    </m:sSub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8" name="TextBox 17"/>
            <xdr:cNvSpPr txBox="1"/>
          </xdr:nvSpPr>
          <xdr:spPr>
            <a:xfrm>
              <a:off x="35080575" y="166782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𝑏_0^′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47</xdr:col>
      <xdr:colOff>142875</xdr:colOff>
      <xdr:row>63</xdr:row>
      <xdr:rowOff>247650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TextBox 18"/>
            <xdr:cNvSpPr txBox="1"/>
          </xdr:nvSpPr>
          <xdr:spPr>
            <a:xfrm>
              <a:off x="34051875" y="72199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′</m:t>
                        </m:r>
                      </m:sup>
                    </m:sSub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9" name="TextBox 18"/>
            <xdr:cNvSpPr txBox="1"/>
          </xdr:nvSpPr>
          <xdr:spPr>
            <a:xfrm>
              <a:off x="34051875" y="72199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𝑏_1^′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47</xdr:col>
      <xdr:colOff>9525</xdr:colOff>
      <xdr:row>65</xdr:row>
      <xdr:rowOff>19050</xdr:rowOff>
    </xdr:from>
    <xdr:ext cx="1000125" cy="21948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TextBox 19"/>
            <xdr:cNvSpPr txBox="1"/>
          </xdr:nvSpPr>
          <xdr:spPr>
            <a:xfrm>
              <a:off x="33918525" y="7505700"/>
              <a:ext cx="1000125" cy="21948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1</m:t>
                        </m:r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01376</m:t>
                        </m:r>
                      </m:e>
                      <m:sup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  </m:t>
                        </m:r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𝑡</m:t>
                        </m:r>
                      </m:sup>
                    </m:sSup>
                  </m:oMath>
                </m:oMathPara>
              </a14:m>
              <a:endParaRPr lang="th-TH" sz="1400"/>
            </a:p>
          </xdr:txBody>
        </xdr:sp>
      </mc:Choice>
      <mc:Fallback xmlns="">
        <xdr:sp macro="" textlink="">
          <xdr:nvSpPr>
            <xdr:cNvPr id="20" name="TextBox 19"/>
            <xdr:cNvSpPr txBox="1"/>
          </xdr:nvSpPr>
          <xdr:spPr>
            <a:xfrm>
              <a:off x="33918525" y="7505700"/>
              <a:ext cx="1000125" cy="21948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:r>
                <a:rPr lang="en-US" sz="1400" b="0" i="0">
                  <a:latin typeface="Cambria Math" panose="02040503050406030204" pitchFamily="18" charset="0"/>
                </a:rPr>
                <a:t>〖1.01376〗^(  𝑡)</a:t>
              </a:r>
              <a:endParaRPr lang="th-TH" sz="1400"/>
            </a:p>
          </xdr:txBody>
        </xdr:sp>
      </mc:Fallback>
    </mc:AlternateContent>
    <xdr:clientData/>
  </xdr:oneCellAnchor>
  <xdr:oneCellAnchor>
    <xdr:from>
      <xdr:col>10</xdr:col>
      <xdr:colOff>9207</xdr:colOff>
      <xdr:row>22</xdr:row>
      <xdr:rowOff>235323</xdr:rowOff>
    </xdr:from>
    <xdr:ext cx="67435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/>
            <xdr:cNvSpPr txBox="1"/>
          </xdr:nvSpPr>
          <xdr:spPr>
            <a:xfrm>
              <a:off x="8167089" y="6129617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r>
                      <a:rPr lang="en-US" sz="20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10" name="TextBox 9"/>
            <xdr:cNvSpPr txBox="1"/>
          </xdr:nvSpPr>
          <xdr:spPr>
            <a:xfrm>
              <a:off x="8167089" y="6129617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11</xdr:col>
      <xdr:colOff>11206</xdr:colOff>
      <xdr:row>22</xdr:row>
      <xdr:rowOff>235323</xdr:rowOff>
    </xdr:from>
    <xdr:ext cx="67435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TextBox 20"/>
            <xdr:cNvSpPr txBox="1"/>
          </xdr:nvSpPr>
          <xdr:spPr>
            <a:xfrm>
              <a:off x="8852647" y="6129617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21" name="TextBox 20"/>
            <xdr:cNvSpPr txBox="1"/>
          </xdr:nvSpPr>
          <xdr:spPr>
            <a:xfrm>
              <a:off x="8852647" y="6129617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𝑌_𝑡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12</xdr:col>
      <xdr:colOff>11206</xdr:colOff>
      <xdr:row>22</xdr:row>
      <xdr:rowOff>235323</xdr:rowOff>
    </xdr:from>
    <xdr:ext cx="459441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2" name="TextBox 21"/>
            <xdr:cNvSpPr txBox="1"/>
          </xdr:nvSpPr>
          <xdr:spPr>
            <a:xfrm>
              <a:off x="9555256" y="6121773"/>
              <a:ext cx="459441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22" name="TextBox 21"/>
            <xdr:cNvSpPr txBox="1"/>
          </xdr:nvSpPr>
          <xdr:spPr>
            <a:xfrm>
              <a:off x="9555256" y="6121773"/>
              <a:ext cx="459441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𝑌_𝑡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13</xdr:col>
      <xdr:colOff>11206</xdr:colOff>
      <xdr:row>22</xdr:row>
      <xdr:rowOff>235323</xdr:rowOff>
    </xdr:from>
    <xdr:ext cx="705971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3" name="TextBox 22"/>
            <xdr:cNvSpPr txBox="1"/>
          </xdr:nvSpPr>
          <xdr:spPr>
            <a:xfrm>
              <a:off x="10374406" y="6121773"/>
              <a:ext cx="705971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func>
                      <m:func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US" sz="2000" b="0" i="0">
                            <a:latin typeface="Cambria Math" panose="02040503050406030204" pitchFamily="18" charset="0"/>
                          </a:rPr>
                          <m:t>ln</m:t>
                        </m:r>
                      </m:fName>
                      <m:e>
                        <m:sSub>
                          <m:sSubPr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  <m:sub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e>
                    </m:func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23" name="TextBox 22"/>
            <xdr:cNvSpPr txBox="1"/>
          </xdr:nvSpPr>
          <xdr:spPr>
            <a:xfrm>
              <a:off x="10374406" y="6121773"/>
              <a:ext cx="705971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ln⁡〖𝑌_𝑡 〗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14</xdr:col>
      <xdr:colOff>11206</xdr:colOff>
      <xdr:row>22</xdr:row>
      <xdr:rowOff>235323</xdr:rowOff>
    </xdr:from>
    <xdr:ext cx="67435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TextBox 23"/>
            <xdr:cNvSpPr txBox="1"/>
          </xdr:nvSpPr>
          <xdr:spPr>
            <a:xfrm>
              <a:off x="11418794" y="6129617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p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24" name="TextBox 23"/>
            <xdr:cNvSpPr txBox="1"/>
          </xdr:nvSpPr>
          <xdr:spPr>
            <a:xfrm>
              <a:off x="11418794" y="6129617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𝑡^2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15</xdr:col>
      <xdr:colOff>11206</xdr:colOff>
      <xdr:row>22</xdr:row>
      <xdr:rowOff>235323</xdr:rowOff>
    </xdr:from>
    <xdr:ext cx="1053353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5" name="TextBox 24"/>
            <xdr:cNvSpPr txBox="1"/>
          </xdr:nvSpPr>
          <xdr:spPr>
            <a:xfrm>
              <a:off x="12102353" y="6129617"/>
              <a:ext cx="1053353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r>
                      <a:rPr lang="en-US" sz="2000" b="0" i="1">
                        <a:latin typeface="Cambria Math" panose="02040503050406030204" pitchFamily="18" charset="0"/>
                      </a:rPr>
                      <m:t>𝑡</m:t>
                    </m:r>
                    <m:r>
                      <a:rPr lang="en-US" sz="2000" b="0" i="1">
                        <a:latin typeface="Cambria Math" panose="02040503050406030204" pitchFamily="18" charset="0"/>
                      </a:rPr>
                      <m:t>∗</m:t>
                    </m:r>
                    <m:func>
                      <m:func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US" sz="2000" b="0" i="0">
                            <a:latin typeface="Cambria Math" panose="02040503050406030204" pitchFamily="18" charset="0"/>
                          </a:rPr>
                          <m:t>ln</m:t>
                        </m:r>
                      </m:fName>
                      <m:e>
                        <m:sSub>
                          <m:sSubPr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  <m:sub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e>
                    </m:func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25" name="TextBox 24"/>
            <xdr:cNvSpPr txBox="1"/>
          </xdr:nvSpPr>
          <xdr:spPr>
            <a:xfrm>
              <a:off x="12102353" y="6129617"/>
              <a:ext cx="1053353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𝑡∗ln⁡〖𝑌_𝑡 〗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35</xdr:col>
      <xdr:colOff>11206</xdr:colOff>
      <xdr:row>22</xdr:row>
      <xdr:rowOff>235323</xdr:rowOff>
    </xdr:from>
    <xdr:ext cx="67435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TextBox 25"/>
            <xdr:cNvSpPr txBox="1"/>
          </xdr:nvSpPr>
          <xdr:spPr>
            <a:xfrm>
              <a:off x="8852647" y="6129617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26" name="TextBox 25"/>
            <xdr:cNvSpPr txBox="1"/>
          </xdr:nvSpPr>
          <xdr:spPr>
            <a:xfrm>
              <a:off x="8852647" y="6129617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𝑌_𝑡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36</xdr:col>
      <xdr:colOff>11206</xdr:colOff>
      <xdr:row>22</xdr:row>
      <xdr:rowOff>235323</xdr:rowOff>
    </xdr:from>
    <xdr:ext cx="459441" cy="51137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7" name="TextBox 26"/>
            <xdr:cNvSpPr txBox="1"/>
          </xdr:nvSpPr>
          <xdr:spPr>
            <a:xfrm>
              <a:off x="9536206" y="6129617"/>
              <a:ext cx="459441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>
        <xdr:sp macro="" textlink="">
          <xdr:nvSpPr>
            <xdr:cNvPr id="27" name="TextBox 26"/>
            <xdr:cNvSpPr txBox="1"/>
          </xdr:nvSpPr>
          <xdr:spPr>
            <a:xfrm>
              <a:off x="9536206" y="6129617"/>
              <a:ext cx="459441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𝑌_𝑡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37</xdr:col>
      <xdr:colOff>11206</xdr:colOff>
      <xdr:row>22</xdr:row>
      <xdr:rowOff>235323</xdr:rowOff>
    </xdr:from>
    <xdr:ext cx="705971" cy="51137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8" name="TextBox 27"/>
            <xdr:cNvSpPr txBox="1"/>
          </xdr:nvSpPr>
          <xdr:spPr>
            <a:xfrm>
              <a:off x="10354235" y="6129617"/>
              <a:ext cx="705971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func>
                      <m:func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US" sz="2000" b="0" i="0">
                            <a:latin typeface="Cambria Math" panose="02040503050406030204" pitchFamily="18" charset="0"/>
                          </a:rPr>
                          <m:t>ln</m:t>
                        </m:r>
                      </m:fName>
                      <m:e>
                        <m:sSub>
                          <m:sSubPr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  <m:sub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e>
                    </m:func>
                  </m:oMath>
                </m:oMathPara>
              </a14:m>
              <a:endParaRPr lang="th-TH" sz="2000"/>
            </a:p>
          </xdr:txBody>
        </xdr:sp>
      </mc:Choice>
      <mc:Fallback>
        <xdr:sp macro="" textlink="">
          <xdr:nvSpPr>
            <xdr:cNvPr id="28" name="TextBox 27"/>
            <xdr:cNvSpPr txBox="1"/>
          </xdr:nvSpPr>
          <xdr:spPr>
            <a:xfrm>
              <a:off x="10354235" y="6129617"/>
              <a:ext cx="705971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ln⁡〖𝑌_𝑡 〗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38</xdr:col>
      <xdr:colOff>11206</xdr:colOff>
      <xdr:row>22</xdr:row>
      <xdr:rowOff>235323</xdr:rowOff>
    </xdr:from>
    <xdr:ext cx="674352" cy="51137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9" name="TextBox 28"/>
            <xdr:cNvSpPr txBox="1"/>
          </xdr:nvSpPr>
          <xdr:spPr>
            <a:xfrm>
              <a:off x="29056853" y="6129617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p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th-TH" sz="2000"/>
            </a:p>
          </xdr:txBody>
        </xdr:sp>
      </mc:Choice>
      <mc:Fallback>
        <xdr:sp macro="" textlink="">
          <xdr:nvSpPr>
            <xdr:cNvPr id="29" name="TextBox 28"/>
            <xdr:cNvSpPr txBox="1"/>
          </xdr:nvSpPr>
          <xdr:spPr>
            <a:xfrm>
              <a:off x="29056853" y="6129617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𝑡^2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39</xdr:col>
      <xdr:colOff>11206</xdr:colOff>
      <xdr:row>22</xdr:row>
      <xdr:rowOff>235323</xdr:rowOff>
    </xdr:from>
    <xdr:ext cx="1053353" cy="51137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0" name="TextBox 29"/>
            <xdr:cNvSpPr txBox="1"/>
          </xdr:nvSpPr>
          <xdr:spPr>
            <a:xfrm>
              <a:off x="29740412" y="6129617"/>
              <a:ext cx="1053353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r>
                      <a:rPr lang="en-US" sz="2000" b="0" i="1">
                        <a:latin typeface="Cambria Math" panose="02040503050406030204" pitchFamily="18" charset="0"/>
                      </a:rPr>
                      <m:t>𝑡</m:t>
                    </m:r>
                    <m:r>
                      <a:rPr lang="en-US" sz="2000" b="0" i="1">
                        <a:latin typeface="Cambria Math" panose="02040503050406030204" pitchFamily="18" charset="0"/>
                      </a:rPr>
                      <m:t>∗</m:t>
                    </m:r>
                    <m:func>
                      <m:func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US" sz="2000" b="0" i="0">
                            <a:latin typeface="Cambria Math" panose="02040503050406030204" pitchFamily="18" charset="0"/>
                          </a:rPr>
                          <m:t>ln</m:t>
                        </m:r>
                      </m:fName>
                      <m:e>
                        <m:sSub>
                          <m:sSubPr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  <m:sub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e>
                    </m:func>
                  </m:oMath>
                </m:oMathPara>
              </a14:m>
              <a:endParaRPr lang="th-TH" sz="2000"/>
            </a:p>
          </xdr:txBody>
        </xdr:sp>
      </mc:Choice>
      <mc:Fallback>
        <xdr:sp macro="" textlink="">
          <xdr:nvSpPr>
            <xdr:cNvPr id="30" name="TextBox 29"/>
            <xdr:cNvSpPr txBox="1"/>
          </xdr:nvSpPr>
          <xdr:spPr>
            <a:xfrm>
              <a:off x="29740412" y="6129617"/>
              <a:ext cx="1053353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𝑡∗ln⁡〖𝑌_𝑡 〗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34</xdr:col>
      <xdr:colOff>11206</xdr:colOff>
      <xdr:row>22</xdr:row>
      <xdr:rowOff>235323</xdr:rowOff>
    </xdr:from>
    <xdr:ext cx="67435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1" name="TextBox 30"/>
            <xdr:cNvSpPr txBox="1"/>
          </xdr:nvSpPr>
          <xdr:spPr>
            <a:xfrm>
              <a:off x="25807147" y="6129617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r>
                      <a:rPr lang="en-US" sz="20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31" name="TextBox 30"/>
            <xdr:cNvSpPr txBox="1"/>
          </xdr:nvSpPr>
          <xdr:spPr>
            <a:xfrm>
              <a:off x="25807147" y="6129617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20</xdr:col>
      <xdr:colOff>11206</xdr:colOff>
      <xdr:row>10</xdr:row>
      <xdr:rowOff>235323</xdr:rowOff>
    </xdr:from>
    <xdr:ext cx="67435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2" name="TextBox 31"/>
            <xdr:cNvSpPr txBox="1"/>
          </xdr:nvSpPr>
          <xdr:spPr>
            <a:xfrm>
              <a:off x="16495059" y="3036794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32" name="TextBox 31"/>
            <xdr:cNvSpPr txBox="1"/>
          </xdr:nvSpPr>
          <xdr:spPr>
            <a:xfrm>
              <a:off x="16495059" y="3036794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𝑆 ̂_𝑖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21</xdr:col>
      <xdr:colOff>11206</xdr:colOff>
      <xdr:row>10</xdr:row>
      <xdr:rowOff>235323</xdr:rowOff>
    </xdr:from>
    <xdr:ext cx="53788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3" name="TextBox 32"/>
            <xdr:cNvSpPr txBox="1"/>
          </xdr:nvSpPr>
          <xdr:spPr>
            <a:xfrm>
              <a:off x="17178618" y="3036794"/>
              <a:ext cx="53788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33" name="TextBox 32"/>
            <xdr:cNvSpPr txBox="1"/>
          </xdr:nvSpPr>
          <xdr:spPr>
            <a:xfrm>
              <a:off x="17178618" y="3036794"/>
              <a:ext cx="53788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𝑆 ̂_𝑖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44</xdr:col>
      <xdr:colOff>11206</xdr:colOff>
      <xdr:row>10</xdr:row>
      <xdr:rowOff>235323</xdr:rowOff>
    </xdr:from>
    <xdr:ext cx="67435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4" name="TextBox 33"/>
            <xdr:cNvSpPr txBox="1"/>
          </xdr:nvSpPr>
          <xdr:spPr>
            <a:xfrm>
              <a:off x="16495059" y="3036794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34" name="TextBox 33"/>
            <xdr:cNvSpPr txBox="1"/>
          </xdr:nvSpPr>
          <xdr:spPr>
            <a:xfrm>
              <a:off x="16495059" y="3036794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𝑆 ̂_𝑖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45</xdr:col>
      <xdr:colOff>11206</xdr:colOff>
      <xdr:row>10</xdr:row>
      <xdr:rowOff>235323</xdr:rowOff>
    </xdr:from>
    <xdr:ext cx="53788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5" name="TextBox 34"/>
            <xdr:cNvSpPr txBox="1"/>
          </xdr:nvSpPr>
          <xdr:spPr>
            <a:xfrm>
              <a:off x="17178618" y="3036794"/>
              <a:ext cx="53788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35" name="TextBox 34"/>
            <xdr:cNvSpPr txBox="1"/>
          </xdr:nvSpPr>
          <xdr:spPr>
            <a:xfrm>
              <a:off x="17178618" y="3036794"/>
              <a:ext cx="53788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𝑆 ̂_𝑖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1</xdr:col>
      <xdr:colOff>13607</xdr:colOff>
      <xdr:row>2</xdr:row>
      <xdr:rowOff>182336</xdr:rowOff>
    </xdr:from>
    <xdr:ext cx="674352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6" name="TextBox 35"/>
            <xdr:cNvSpPr txBox="1"/>
          </xdr:nvSpPr>
          <xdr:spPr>
            <a:xfrm>
              <a:off x="699407" y="696686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r>
                      <a:rPr lang="en-US" sz="20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36" name="TextBox 35"/>
            <xdr:cNvSpPr txBox="1"/>
          </xdr:nvSpPr>
          <xdr:spPr>
            <a:xfrm>
              <a:off x="699407" y="696686"/>
              <a:ext cx="674352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2</xdr:col>
      <xdr:colOff>6080</xdr:colOff>
      <xdr:row>2</xdr:row>
      <xdr:rowOff>182336</xdr:rowOff>
    </xdr:from>
    <xdr:ext cx="679719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7" name="TextBox 36"/>
            <xdr:cNvSpPr txBox="1"/>
          </xdr:nvSpPr>
          <xdr:spPr>
            <a:xfrm>
              <a:off x="1377680" y="696686"/>
              <a:ext cx="679719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37" name="TextBox 36"/>
            <xdr:cNvSpPr txBox="1"/>
          </xdr:nvSpPr>
          <xdr:spPr>
            <a:xfrm>
              <a:off x="1377680" y="696686"/>
              <a:ext cx="679719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𝑌_𝑡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5</xdr:col>
      <xdr:colOff>9525</xdr:colOff>
      <xdr:row>2</xdr:row>
      <xdr:rowOff>180975</xdr:rowOff>
    </xdr:from>
    <xdr:ext cx="679719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8" name="TextBox 37"/>
            <xdr:cNvSpPr txBox="1"/>
          </xdr:nvSpPr>
          <xdr:spPr>
            <a:xfrm>
              <a:off x="3857625" y="695325"/>
              <a:ext cx="679719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𝑀𝐴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38" name="TextBox 37"/>
            <xdr:cNvSpPr txBox="1"/>
          </xdr:nvSpPr>
          <xdr:spPr>
            <a:xfrm>
              <a:off x="3857625" y="695325"/>
              <a:ext cx="679719" cy="511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〖𝑀𝐴〗_𝑡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6</xdr:col>
      <xdr:colOff>9525</xdr:colOff>
      <xdr:row>2</xdr:row>
      <xdr:rowOff>180975</xdr:rowOff>
    </xdr:from>
    <xdr:ext cx="1123950" cy="3143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9" name="TextBox 38"/>
            <xdr:cNvSpPr txBox="1"/>
          </xdr:nvSpPr>
          <xdr:spPr>
            <a:xfrm>
              <a:off x="4543425" y="695325"/>
              <a:ext cx="1123950" cy="3143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7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7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7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7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17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700" b="0" i="1">
                            <a:latin typeface="Cambria Math" panose="02040503050406030204" pitchFamily="18" charset="0"/>
                          </a:rPr>
                          <m:t>𝑀𝐴</m:t>
                        </m:r>
                      </m:e>
                      <m:sub>
                        <m:r>
                          <a:rPr lang="en-US" sz="17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700"/>
            </a:p>
          </xdr:txBody>
        </xdr:sp>
      </mc:Choice>
      <mc:Fallback xmlns="">
        <xdr:sp macro="" textlink="">
          <xdr:nvSpPr>
            <xdr:cNvPr id="39" name="TextBox 38"/>
            <xdr:cNvSpPr txBox="1"/>
          </xdr:nvSpPr>
          <xdr:spPr>
            <a:xfrm>
              <a:off x="4543425" y="695325"/>
              <a:ext cx="1123950" cy="3143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1700" b="0" i="0">
                  <a:latin typeface="Cambria Math" panose="02040503050406030204" pitchFamily="18" charset="0"/>
                </a:rPr>
                <a:t>𝑌_𝑡−〖𝑀𝐴〗_𝑡</a:t>
              </a:r>
              <a:endParaRPr lang="th-TH" sz="1700"/>
            </a:p>
          </xdr:txBody>
        </xdr:sp>
      </mc:Fallback>
    </mc:AlternateContent>
    <xdr:clientData/>
  </xdr:oneCellAnchor>
  <xdr:oneCellAnchor>
    <xdr:from>
      <xdr:col>7</xdr:col>
      <xdr:colOff>9525</xdr:colOff>
      <xdr:row>2</xdr:row>
      <xdr:rowOff>180975</xdr:rowOff>
    </xdr:from>
    <xdr:ext cx="1123950" cy="3143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0" name="TextBox 39"/>
            <xdr:cNvSpPr txBox="1"/>
          </xdr:nvSpPr>
          <xdr:spPr>
            <a:xfrm>
              <a:off x="5676900" y="695325"/>
              <a:ext cx="1123950" cy="3143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7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7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7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700" b="0" i="1">
                        <a:latin typeface="Cambria Math" panose="02040503050406030204" pitchFamily="18" charset="0"/>
                      </a:rPr>
                      <m:t>/</m:t>
                    </m:r>
                    <m:sSub>
                      <m:sSubPr>
                        <m:ctrlPr>
                          <a:rPr lang="en-US" sz="17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700" b="0" i="1">
                            <a:latin typeface="Cambria Math" panose="02040503050406030204" pitchFamily="18" charset="0"/>
                          </a:rPr>
                          <m:t>𝑀𝐴</m:t>
                        </m:r>
                      </m:e>
                      <m:sub>
                        <m:r>
                          <a:rPr lang="en-US" sz="17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700"/>
            </a:p>
          </xdr:txBody>
        </xdr:sp>
      </mc:Choice>
      <mc:Fallback xmlns="">
        <xdr:sp macro="" textlink="">
          <xdr:nvSpPr>
            <xdr:cNvPr id="40" name="TextBox 39"/>
            <xdr:cNvSpPr txBox="1"/>
          </xdr:nvSpPr>
          <xdr:spPr>
            <a:xfrm>
              <a:off x="5676900" y="695325"/>
              <a:ext cx="1123950" cy="3143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1700" b="0" i="0">
                  <a:latin typeface="Cambria Math" panose="02040503050406030204" pitchFamily="18" charset="0"/>
                </a:rPr>
                <a:t>𝑌_𝑡/〖𝑀𝐴〗_𝑡</a:t>
              </a:r>
              <a:endParaRPr lang="th-TH" sz="1700"/>
            </a:p>
          </xdr:txBody>
        </xdr:sp>
      </mc:Fallback>
    </mc:AlternateContent>
    <xdr:clientData/>
  </xdr:oneCellAnchor>
  <xdr:oneCellAnchor>
    <xdr:from>
      <xdr:col>44</xdr:col>
      <xdr:colOff>0</xdr:colOff>
      <xdr:row>8</xdr:row>
      <xdr:rowOff>0</xdr:rowOff>
    </xdr:from>
    <xdr:ext cx="6750905" cy="50927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8" name="TextBox 47"/>
            <xdr:cNvSpPr txBox="1"/>
          </xdr:nvSpPr>
          <xdr:spPr>
            <a:xfrm>
              <a:off x="34242375" y="2286000"/>
              <a:ext cx="6750905" cy="509270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 algn="ctr"/>
              <a:r>
                <a:rPr lang="th-TH" sz="1600" b="0" i="0">
                  <a:latin typeface="+mn-lt"/>
                </a:rPr>
                <a:t>สำหรับรูปแบบคูณ</a:t>
              </a:r>
              <a:r>
                <a:rPr lang="en-US" sz="1600" b="0" i="0" baseline="0">
                  <a:latin typeface="+mn-lt"/>
                </a:rPr>
                <a:t> </a:t>
              </a:r>
              <a14:m>
                <m:oMath xmlns:m="http://schemas.openxmlformats.org/officeDocument/2006/math">
                  <m:r>
                    <a:rPr lang="en-US" sz="1800" b="0" i="0">
                      <a:latin typeface="Cambria Math" panose="02040503050406030204" pitchFamily="18" charset="0"/>
                    </a:rPr>
                    <m:t>:</m:t>
                  </m:r>
                  <m:sSub>
                    <m:sSubPr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sSubPr>
                    <m:e>
                      <m:acc>
                        <m:accPr>
                          <m:chr m:val="̂"/>
                          <m:ctrlPr>
                            <a:rPr lang="en-US" sz="1800" b="0" i="1">
                              <a:latin typeface="Cambria Math" panose="02040503050406030204" pitchFamily="18" charset="0"/>
                            </a:rPr>
                          </m:ctrlPr>
                        </m:accPr>
                        <m:e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𝑆</m:t>
                          </m:r>
                        </m:e>
                      </m:acc>
                    </m:e>
                    <m:sub>
                      <m:r>
                        <a:rPr lang="en-US" sz="1800" b="0" i="1">
                          <a:latin typeface="Cambria Math" panose="02040503050406030204" pitchFamily="18" charset="0"/>
                        </a:rPr>
                        <m:t>𝑖</m:t>
                      </m:r>
                    </m:sub>
                  </m:sSub>
                  <m:r>
                    <a:rPr lang="en-US" sz="18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US" sz="1800" b="0" i="1">
                      <a:latin typeface="Cambria Math" panose="02040503050406030204" pitchFamily="18" charset="0"/>
                    </a:rPr>
                    <m:t>𝑎𝑣𝑒𝑟𝑎𝑔𝑒</m:t>
                  </m:r>
                  <m:d>
                    <m:dPr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f>
                        <m:fPr>
                          <m:ctrlPr>
                            <a:rPr lang="th-TH" sz="1800" b="0" i="1">
                              <a:latin typeface="Cambria Math" panose="02040503050406030204" pitchFamily="18" charset="0"/>
                            </a:rPr>
                          </m:ctrlPr>
                        </m:fPr>
                        <m:num>
                          <m:sSub>
                            <m:sSubPr>
                              <m:ctrlPr>
                                <a:rPr lang="en-US" sz="1800" b="0" i="1">
                                  <a:latin typeface="Cambria Math" panose="02040503050406030204" pitchFamily="18" charset="0"/>
                                </a:rPr>
                              </m:ctrlPr>
                            </m:sSubPr>
                            <m:e>
                              <m:r>
                                <a:rPr lang="en-US" sz="1800" b="0" i="1">
                                  <a:latin typeface="Cambria Math" panose="02040503050406030204" pitchFamily="18" charset="0"/>
                                </a:rPr>
                                <m:t>𝑌</m:t>
                              </m:r>
                            </m:e>
                            <m:sub>
                              <m:r>
                                <a:rPr lang="en-US" sz="1800" b="0" i="1">
                                  <a:latin typeface="Cambria Math" panose="02040503050406030204" pitchFamily="18" charset="0"/>
                                </a:rPr>
                                <m:t>𝑡</m:t>
                              </m:r>
                            </m:sub>
                          </m:sSub>
                        </m:num>
                        <m:den>
                          <m:sSub>
                            <m:sSubPr>
                              <m:ctrlPr>
                                <a:rPr lang="en-US" sz="1800" b="0" i="1">
                                  <a:latin typeface="Cambria Math" panose="02040503050406030204" pitchFamily="18" charset="0"/>
                                </a:rPr>
                              </m:ctrlPr>
                            </m:sSubPr>
                            <m:e>
                              <m:r>
                                <a:rPr lang="en-US" sz="1800" b="0" i="1">
                                  <a:latin typeface="Cambria Math" panose="02040503050406030204" pitchFamily="18" charset="0"/>
                                </a:rPr>
                                <m:t>𝑀𝐴</m:t>
                              </m:r>
                            </m:e>
                            <m:sub>
                              <m:r>
                                <a:rPr lang="en-US" sz="1800" b="0" i="1">
                                  <a:latin typeface="Cambria Math" panose="02040503050406030204" pitchFamily="18" charset="0"/>
                                </a:rPr>
                                <m:t>𝑡</m:t>
                              </m:r>
                            </m:sub>
                          </m:sSub>
                        </m:den>
                      </m:f>
                    </m:e>
                  </m:d>
                </m:oMath>
              </a14:m>
              <a:r>
                <a:rPr lang="en-US" sz="1800"/>
                <a:t> </a:t>
              </a:r>
              <a:r>
                <a:rPr lang="th-TH" sz="1600"/>
                <a:t>ของไตรมาสที่</a:t>
              </a:r>
              <a:r>
                <a:rPr lang="th-TH" sz="1600" baseline="0"/>
                <a:t> </a:t>
              </a:r>
              <a:r>
                <a:rPr lang="en-US" sz="1600" baseline="0"/>
                <a:t>i</a:t>
              </a:r>
              <a:r>
                <a:rPr lang="th-TH" sz="1600" baseline="0"/>
                <a:t> ของทุกปี</a:t>
              </a:r>
              <a:endParaRPr lang="th-TH" sz="1800"/>
            </a:p>
          </xdr:txBody>
        </xdr:sp>
      </mc:Choice>
      <mc:Fallback xmlns="">
        <xdr:sp macro="" textlink="">
          <xdr:nvSpPr>
            <xdr:cNvPr id="48" name="TextBox 47"/>
            <xdr:cNvSpPr txBox="1"/>
          </xdr:nvSpPr>
          <xdr:spPr>
            <a:xfrm>
              <a:off x="34242375" y="2286000"/>
              <a:ext cx="6750905" cy="509270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 algn="ctr"/>
              <a:r>
                <a:rPr lang="th-TH" sz="1600" b="0" i="0">
                  <a:latin typeface="+mn-lt"/>
                </a:rPr>
                <a:t>สำหรับรูปแบบคูณ</a:t>
              </a:r>
              <a:r>
                <a:rPr lang="en-US" sz="1600" b="0" i="0" baseline="0">
                  <a:latin typeface="+mn-lt"/>
                </a:rPr>
                <a:t> </a:t>
              </a:r>
              <a:r>
                <a:rPr lang="en-US" sz="1800" b="0" i="0">
                  <a:latin typeface="Cambria Math" panose="02040503050406030204" pitchFamily="18" charset="0"/>
                </a:rPr>
                <a:t>:𝑆 ̂_𝑖=𝑎𝑣𝑒𝑟𝑎𝑔𝑒(𝑌_𝑡</a:t>
              </a:r>
              <a:r>
                <a:rPr lang="th-TH" sz="1800" b="0" i="0">
                  <a:latin typeface="Cambria Math" panose="02040503050406030204" pitchFamily="18" charset="0"/>
                </a:rPr>
                <a:t>/</a:t>
              </a:r>
              <a:r>
                <a:rPr lang="en-US" sz="1800" b="0" i="0">
                  <a:latin typeface="Cambria Math" panose="02040503050406030204" pitchFamily="18" charset="0"/>
                </a:rPr>
                <a:t>〖𝑀𝐴〗_𝑡</a:t>
              </a:r>
              <a:r>
                <a:rPr lang="th-TH" sz="1800" b="0" i="0">
                  <a:latin typeface="Cambria Math" panose="02040503050406030204" pitchFamily="18" charset="0"/>
                </a:rPr>
                <a:t> </a:t>
              </a:r>
              <a:r>
                <a:rPr lang="en-US" sz="1800" b="0" i="0">
                  <a:latin typeface="Cambria Math" panose="02040503050406030204" pitchFamily="18" charset="0"/>
                </a:rPr>
                <a:t>)</a:t>
              </a:r>
              <a:r>
                <a:rPr lang="en-US" sz="1800"/>
                <a:t> </a:t>
              </a:r>
              <a:r>
                <a:rPr lang="th-TH" sz="1600"/>
                <a:t>ของไตรมาสที่</a:t>
              </a:r>
              <a:r>
                <a:rPr lang="th-TH" sz="1600" baseline="0"/>
                <a:t> </a:t>
              </a:r>
              <a:r>
                <a:rPr lang="en-US" sz="1600" baseline="0"/>
                <a:t>i</a:t>
              </a:r>
              <a:r>
                <a:rPr lang="th-TH" sz="1600" baseline="0"/>
                <a:t> ของทุกปี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17</xdr:col>
      <xdr:colOff>9525</xdr:colOff>
      <xdr:row>29</xdr:row>
      <xdr:rowOff>0</xdr:rowOff>
    </xdr:from>
    <xdr:ext cx="2943225" cy="511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1" name="TextBox 50"/>
            <xdr:cNvSpPr txBox="1"/>
          </xdr:nvSpPr>
          <xdr:spPr>
            <a:xfrm>
              <a:off x="14239875" y="7686675"/>
              <a:ext cx="2943225" cy="511377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2000" b="0" i="1">
                        <a:latin typeface="Cambria Math" panose="02040503050406030204" pitchFamily="18" charset="0"/>
                      </a:rPr>
                      <m:t> </m:t>
                    </m:r>
                    <m:d>
                      <m:d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𝑎𝑑𝑗</m:t>
                        </m:r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.</m:t>
                        </m:r>
                      </m:e>
                    </m:d>
                    <m:r>
                      <a:rPr lang="en-US" sz="20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20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51" name="TextBox 50"/>
            <xdr:cNvSpPr txBox="1"/>
          </xdr:nvSpPr>
          <xdr:spPr>
            <a:xfrm>
              <a:off x="14239875" y="7686675"/>
              <a:ext cx="2943225" cy="511377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𝑌_𝑡  (𝑎𝑑𝑗.)=𝑌_𝑡−𝑆 ̂_𝑖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41</xdr:col>
      <xdr:colOff>0</xdr:colOff>
      <xdr:row>29</xdr:row>
      <xdr:rowOff>0</xdr:rowOff>
    </xdr:from>
    <xdr:ext cx="2943225" cy="77028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2" name="TextBox 51"/>
            <xdr:cNvSpPr txBox="1"/>
          </xdr:nvSpPr>
          <xdr:spPr>
            <a:xfrm>
              <a:off x="32235913" y="7677978"/>
              <a:ext cx="2943225" cy="770283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2000" b="0" i="1">
                        <a:latin typeface="Cambria Math" panose="02040503050406030204" pitchFamily="18" charset="0"/>
                      </a:rPr>
                      <m:t> </m:t>
                    </m:r>
                    <m:d>
                      <m:d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𝑎𝑑𝑗</m:t>
                        </m:r>
                        <m:r>
                          <a:rPr lang="en-US" sz="2000" b="0" i="1">
                            <a:latin typeface="Cambria Math" panose="02040503050406030204" pitchFamily="18" charset="0"/>
                          </a:rPr>
                          <m:t>.</m:t>
                        </m:r>
                      </m:e>
                    </m:d>
                    <m:r>
                      <a:rPr lang="en-US" sz="20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20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  <m:sub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20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acc>
                              <m:accPr>
                                <m:chr m:val="̂"/>
                                <m:ctrlPr>
                                  <a:rPr lang="en-US" sz="2000" b="0" i="1">
                                    <a:latin typeface="Cambria Math" panose="02040503050406030204" pitchFamily="18" charset="0"/>
                                  </a:rPr>
                                </m:ctrlPr>
                              </m:accPr>
                              <m:e>
                                <m:r>
                                  <a:rPr lang="en-US" sz="2000" b="0" i="1">
                                    <a:latin typeface="Cambria Math" panose="02040503050406030204" pitchFamily="18" charset="0"/>
                                  </a:rPr>
                                  <m:t>𝑆</m:t>
                                </m:r>
                              </m:e>
                            </m:acc>
                          </m:e>
                          <m:sub>
                            <m:r>
                              <a:rPr lang="en-US" sz="20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th-TH" sz="2000"/>
            </a:p>
          </xdr:txBody>
        </xdr:sp>
      </mc:Choice>
      <mc:Fallback xmlns="">
        <xdr:sp macro="" textlink="">
          <xdr:nvSpPr>
            <xdr:cNvPr id="52" name="TextBox 51"/>
            <xdr:cNvSpPr txBox="1"/>
          </xdr:nvSpPr>
          <xdr:spPr>
            <a:xfrm>
              <a:off x="32235913" y="7677978"/>
              <a:ext cx="2943225" cy="770283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𝑌_𝑡  (𝑎𝑑𝑗.)=𝑌_𝑡/𝑆 ̂_𝑖 </a:t>
              </a:r>
              <a:endParaRPr lang="th-TH" sz="2000"/>
            </a:p>
          </xdr:txBody>
        </xdr:sp>
      </mc:Fallback>
    </mc:AlternateContent>
    <xdr:clientData/>
  </xdr:oneCellAnchor>
  <xdr:oneCellAnchor>
    <xdr:from>
      <xdr:col>19</xdr:col>
      <xdr:colOff>0</xdr:colOff>
      <xdr:row>48</xdr:row>
      <xdr:rowOff>250371</xdr:rowOff>
    </xdr:from>
    <xdr:ext cx="3429000" cy="7524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7" name="TextBox 66"/>
            <xdr:cNvSpPr txBox="1"/>
          </xdr:nvSpPr>
          <xdr:spPr>
            <a:xfrm>
              <a:off x="15729857" y="12891407"/>
              <a:ext cx="3429000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𝑺𝑺</m:t>
                            </m:r>
                          </m:e>
                          <m:sub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𝒕𝒚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𝑺𝑺</m:t>
                            </m:r>
                          </m:e>
                          <m:sub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𝒕𝒕</m:t>
                            </m:r>
                          </m:sub>
                        </m:sSub>
                      </m:den>
                    </m:f>
                    <m:r>
                      <a:rPr lang="en-US" sz="1600" b="1" i="1">
                        <a:latin typeface="Cambria Math" panose="02040503050406030204" pitchFamily="18" charset="0"/>
                      </a:rPr>
                      <m:t> , </m:t>
                    </m:r>
                    <m:sSub>
                      <m:sSub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acc>
                      <m:accPr>
                        <m:chr m:val="̅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𝒀</m:t>
                        </m:r>
                      </m:e>
                    </m:acc>
                    <m:r>
                      <a:rPr lang="en-US" sz="1600" b="1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𝟏</m:t>
                        </m:r>
                      </m:sub>
                    </m:sSub>
                    <m:acc>
                      <m:accPr>
                        <m:chr m:val="̅"/>
                        <m:ctrlP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𝒕</m:t>
                        </m:r>
                      </m:e>
                    </m:acc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67" name="TextBox 66"/>
            <xdr:cNvSpPr txBox="1"/>
          </xdr:nvSpPr>
          <xdr:spPr>
            <a:xfrm>
              <a:off x="15729857" y="12891407"/>
              <a:ext cx="3429000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en-US" sz="1600" b="1" i="0">
                  <a:latin typeface="Cambria Math" panose="02040503050406030204" pitchFamily="18" charset="0"/>
                </a:rPr>
                <a:t>𝒃_𝟏=〖𝑺𝑺〗_𝒕𝒚/〖𝑺𝑺〗_𝒕𝒕   , 𝒃_𝟎=𝒀 ̅−</a:t>
              </a:r>
              <a:r>
                <a:rPr lang="en-US" sz="16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𝒃_𝟏 𝒕 ̅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19</xdr:col>
      <xdr:colOff>0</xdr:colOff>
      <xdr:row>51</xdr:row>
      <xdr:rowOff>246289</xdr:rowOff>
    </xdr:from>
    <xdr:ext cx="3429000" cy="7524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8" name="TextBox 67"/>
            <xdr:cNvSpPr txBox="1"/>
          </xdr:nvSpPr>
          <xdr:spPr>
            <a:xfrm>
              <a:off x="15729857" y="13662932"/>
              <a:ext cx="3429000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′</m:t>
                        </m:r>
                      </m:sup>
                    </m:sSubSup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𝒆</m:t>
                        </m:r>
                      </m:e>
                      <m:sup>
                        <m:sSub>
                          <m:sSub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𝒃</m:t>
                            </m:r>
                          </m:e>
                          <m:sub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𝟏</m:t>
                            </m:r>
                          </m:sub>
                        </m:sSub>
                      </m:sup>
                    </m:sSup>
                    <m:r>
                      <a:rPr lang="en-US" sz="1600" b="1" i="1">
                        <a:latin typeface="Cambria Math" panose="02040503050406030204" pitchFamily="18" charset="0"/>
                      </a:rPr>
                      <m:t> , </m:t>
                    </m:r>
                    <m:sSubSup>
                      <m:sSubSupPr>
                        <m:ctrlP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𝟎</m:t>
                        </m:r>
                      </m:sub>
                      <m:sup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</m:sup>
                    </m:sSubSup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𝒆</m:t>
                        </m:r>
                      </m:e>
                      <m:sup>
                        <m:sSub>
                          <m:sSubPr>
                            <m:ctrl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𝒃</m:t>
                            </m:r>
                          </m:e>
                          <m:sub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𝟎</m:t>
                            </m:r>
                          </m:sub>
                        </m:sSub>
                      </m:sup>
                    </m:sSup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68" name="TextBox 67"/>
            <xdr:cNvSpPr txBox="1"/>
          </xdr:nvSpPr>
          <xdr:spPr>
            <a:xfrm>
              <a:off x="15729857" y="13662932"/>
              <a:ext cx="3429000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en-US" sz="1600" b="1" i="0">
                  <a:latin typeface="Cambria Math" panose="02040503050406030204" pitchFamily="18" charset="0"/>
                </a:rPr>
                <a:t>𝒃_𝟏^′=𝒆^(𝒃_𝟏 )  , </a:t>
              </a:r>
              <a:r>
                <a:rPr lang="en-US" sz="16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𝒃_𝟎^′</a:t>
              </a:r>
              <a:r>
                <a:rPr lang="en-US" sz="1600" b="1" i="0">
                  <a:latin typeface="Cambria Math" panose="02040503050406030204" pitchFamily="18" charset="0"/>
                </a:rPr>
                <a:t>=</a:t>
              </a:r>
              <a:r>
                <a:rPr lang="en-US" sz="16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𝒆^(𝒃_𝟎 )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43</xdr:col>
      <xdr:colOff>0</xdr:colOff>
      <xdr:row>48</xdr:row>
      <xdr:rowOff>250371</xdr:rowOff>
    </xdr:from>
    <xdr:ext cx="3429000" cy="7524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1" name="TextBox 70"/>
            <xdr:cNvSpPr txBox="1"/>
          </xdr:nvSpPr>
          <xdr:spPr>
            <a:xfrm>
              <a:off x="33405536" y="12891407"/>
              <a:ext cx="3429000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𝑺𝑺</m:t>
                            </m:r>
                          </m:e>
                          <m:sub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𝒕𝒚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𝑺𝑺</m:t>
                            </m:r>
                          </m:e>
                          <m:sub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𝒕𝒕</m:t>
                            </m:r>
                          </m:sub>
                        </m:sSub>
                      </m:den>
                    </m:f>
                    <m:r>
                      <a:rPr lang="en-US" sz="1600" b="1" i="1">
                        <a:latin typeface="Cambria Math" panose="02040503050406030204" pitchFamily="18" charset="0"/>
                      </a:rPr>
                      <m:t> , </m:t>
                    </m:r>
                    <m:sSub>
                      <m:sSub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acc>
                      <m:accPr>
                        <m:chr m:val="̅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𝒀</m:t>
                        </m:r>
                      </m:e>
                    </m:acc>
                    <m:r>
                      <a:rPr lang="en-US" sz="1600" b="1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𝟏</m:t>
                        </m:r>
                      </m:sub>
                    </m:sSub>
                    <m:acc>
                      <m:accPr>
                        <m:chr m:val="̅"/>
                        <m:ctrlP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𝒕</m:t>
                        </m:r>
                      </m:e>
                    </m:acc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71" name="TextBox 70"/>
            <xdr:cNvSpPr txBox="1"/>
          </xdr:nvSpPr>
          <xdr:spPr>
            <a:xfrm>
              <a:off x="33405536" y="12891407"/>
              <a:ext cx="3429000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en-US" sz="1600" b="1" i="0">
                  <a:latin typeface="Cambria Math" panose="02040503050406030204" pitchFamily="18" charset="0"/>
                </a:rPr>
                <a:t>𝒃_𝟏=〖𝑺𝑺〗_𝒕𝒚/〖𝑺𝑺〗_𝒕𝒕   , 𝒃_𝟎=𝒀 ̅−</a:t>
              </a:r>
              <a:r>
                <a:rPr lang="en-US" sz="16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𝒃_𝟏 𝒕 ̅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43</xdr:col>
      <xdr:colOff>0</xdr:colOff>
      <xdr:row>51</xdr:row>
      <xdr:rowOff>246289</xdr:rowOff>
    </xdr:from>
    <xdr:ext cx="3429000" cy="7524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2" name="TextBox 71"/>
            <xdr:cNvSpPr txBox="1"/>
          </xdr:nvSpPr>
          <xdr:spPr>
            <a:xfrm>
              <a:off x="33405536" y="13662932"/>
              <a:ext cx="3429000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′</m:t>
                        </m:r>
                      </m:sup>
                    </m:sSubSup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𝒆</m:t>
                        </m:r>
                      </m:e>
                      <m:sup>
                        <m:sSub>
                          <m:sSub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𝒃</m:t>
                            </m:r>
                          </m:e>
                          <m:sub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𝟏</m:t>
                            </m:r>
                          </m:sub>
                        </m:sSub>
                      </m:sup>
                    </m:sSup>
                    <m:r>
                      <a:rPr lang="en-US" sz="1600" b="1" i="1">
                        <a:latin typeface="Cambria Math" panose="02040503050406030204" pitchFamily="18" charset="0"/>
                      </a:rPr>
                      <m:t> , </m:t>
                    </m:r>
                    <m:sSubSup>
                      <m:sSubSupPr>
                        <m:ctrlP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𝟎</m:t>
                        </m:r>
                      </m:sub>
                      <m:sup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</m:sup>
                    </m:sSubSup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𝒆</m:t>
                        </m:r>
                      </m:e>
                      <m:sup>
                        <m:sSub>
                          <m:sSubPr>
                            <m:ctrl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𝒃</m:t>
                            </m:r>
                          </m:e>
                          <m:sub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𝟎</m:t>
                            </m:r>
                          </m:sub>
                        </m:sSub>
                      </m:sup>
                    </m:sSup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72" name="TextBox 71"/>
            <xdr:cNvSpPr txBox="1"/>
          </xdr:nvSpPr>
          <xdr:spPr>
            <a:xfrm>
              <a:off x="33405536" y="13662932"/>
              <a:ext cx="3429000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en-US" sz="1600" b="1" i="0">
                  <a:latin typeface="Cambria Math" panose="02040503050406030204" pitchFamily="18" charset="0"/>
                </a:rPr>
                <a:t>𝒃_𝟏^′=𝒆^(𝒃_𝟏 )  , </a:t>
              </a:r>
              <a:r>
                <a:rPr lang="en-US" sz="16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𝒃_𝟎^′</a:t>
              </a:r>
              <a:r>
                <a:rPr lang="en-US" sz="1600" b="1" i="0">
                  <a:latin typeface="Cambria Math" panose="02040503050406030204" pitchFamily="18" charset="0"/>
                </a:rPr>
                <a:t>=</a:t>
              </a:r>
              <a:r>
                <a:rPr lang="en-US" sz="16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𝒆^(𝒃_𝟎 )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20</xdr:col>
      <xdr:colOff>0</xdr:colOff>
      <xdr:row>8</xdr:row>
      <xdr:rowOff>0</xdr:rowOff>
    </xdr:from>
    <xdr:ext cx="6750905" cy="50927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3" name="TextBox 72"/>
            <xdr:cNvSpPr txBox="1"/>
          </xdr:nvSpPr>
          <xdr:spPr>
            <a:xfrm>
              <a:off x="16549688" y="2286000"/>
              <a:ext cx="6750905" cy="509270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 algn="ctr"/>
              <a:r>
                <a:rPr lang="th-TH" sz="1600" b="0" i="0">
                  <a:latin typeface="+mn-lt"/>
                </a:rPr>
                <a:t>สำหรับรูปแบบบวก</a:t>
              </a:r>
              <a:r>
                <a:rPr lang="en-US" sz="1600" b="0" i="0" baseline="0">
                  <a:latin typeface="+mn-lt"/>
                </a:rPr>
                <a:t> </a:t>
              </a:r>
              <a14:m>
                <m:oMath xmlns:m="http://schemas.openxmlformats.org/officeDocument/2006/math">
                  <m:r>
                    <a:rPr lang="en-US" sz="1800" b="0" i="0">
                      <a:latin typeface="Cambria Math" panose="02040503050406030204" pitchFamily="18" charset="0"/>
                    </a:rPr>
                    <m:t>:</m:t>
                  </m:r>
                  <m:sSub>
                    <m:sSubPr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sSubPr>
                    <m:e>
                      <m:acc>
                        <m:accPr>
                          <m:chr m:val="̂"/>
                          <m:ctrlPr>
                            <a:rPr lang="en-US" sz="1800" b="0" i="1">
                              <a:latin typeface="Cambria Math" panose="02040503050406030204" pitchFamily="18" charset="0"/>
                            </a:rPr>
                          </m:ctrlPr>
                        </m:accPr>
                        <m:e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𝑆</m:t>
                          </m:r>
                        </m:e>
                      </m:acc>
                    </m:e>
                    <m:sub>
                      <m:r>
                        <a:rPr lang="en-US" sz="1800" b="0" i="1">
                          <a:latin typeface="Cambria Math" panose="02040503050406030204" pitchFamily="18" charset="0"/>
                        </a:rPr>
                        <m:t>𝑖</m:t>
                      </m:r>
                    </m:sub>
                  </m:sSub>
                  <m:r>
                    <a:rPr lang="en-US" sz="18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US" sz="1800" b="0" i="1">
                      <a:latin typeface="Cambria Math" panose="02040503050406030204" pitchFamily="18" charset="0"/>
                    </a:rPr>
                    <m:t>𝑎𝑣𝑒𝑟𝑎𝑔𝑒</m:t>
                  </m:r>
                  <m:d>
                    <m:dPr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sSub>
                        <m:sSubPr>
                          <m:ctrlPr>
                            <a:rPr lang="en-US" sz="1800" b="0" i="1">
                              <a:latin typeface="Cambria Math" panose="02040503050406030204" pitchFamily="18" charset="0"/>
                            </a:rPr>
                          </m:ctrlPr>
                        </m:sSubPr>
                        <m:e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𝑌</m:t>
                          </m:r>
                        </m:e>
                        <m:sub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𝑡</m:t>
                          </m:r>
                        </m:sub>
                      </m:sSub>
                      <m:r>
                        <a:rPr lang="en-US" sz="1800" b="0" i="1">
                          <a:latin typeface="Cambria Math" panose="02040503050406030204" pitchFamily="18" charset="0"/>
                        </a:rPr>
                        <m:t>−</m:t>
                      </m:r>
                      <m:sSub>
                        <m:sSubPr>
                          <m:ctrlPr>
                            <a:rPr lang="en-US" sz="1800" b="0" i="1">
                              <a:latin typeface="Cambria Math" panose="02040503050406030204" pitchFamily="18" charset="0"/>
                            </a:rPr>
                          </m:ctrlPr>
                        </m:sSubPr>
                        <m:e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𝑀𝐴</m:t>
                          </m:r>
                        </m:e>
                        <m:sub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𝑡</m:t>
                          </m:r>
                        </m:sub>
                      </m:sSub>
                    </m:e>
                  </m:d>
                </m:oMath>
              </a14:m>
              <a:r>
                <a:rPr lang="en-US" sz="1800"/>
                <a:t> </a:t>
              </a:r>
              <a:r>
                <a:rPr lang="th-TH" sz="1600"/>
                <a:t>ของไตรมาสที่</a:t>
              </a:r>
              <a:r>
                <a:rPr lang="th-TH" sz="1600" baseline="0"/>
                <a:t> </a:t>
              </a:r>
              <a:r>
                <a:rPr lang="en-US" sz="1600" baseline="0"/>
                <a:t>i</a:t>
              </a:r>
              <a:r>
                <a:rPr lang="th-TH" sz="1600" baseline="0"/>
                <a:t> ของทุกปี</a:t>
              </a:r>
              <a:endParaRPr lang="th-TH" sz="1800"/>
            </a:p>
          </xdr:txBody>
        </xdr:sp>
      </mc:Choice>
      <mc:Fallback xmlns="">
        <xdr:sp macro="" textlink="">
          <xdr:nvSpPr>
            <xdr:cNvPr id="73" name="TextBox 72"/>
            <xdr:cNvSpPr txBox="1"/>
          </xdr:nvSpPr>
          <xdr:spPr>
            <a:xfrm>
              <a:off x="16549688" y="2286000"/>
              <a:ext cx="6750905" cy="509270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 algn="ctr"/>
              <a:r>
                <a:rPr lang="th-TH" sz="1600" b="0" i="0">
                  <a:latin typeface="+mn-lt"/>
                </a:rPr>
                <a:t>สำหรับรูปแบบบวก</a:t>
              </a:r>
              <a:r>
                <a:rPr lang="en-US" sz="1600" b="0" i="0" baseline="0">
                  <a:latin typeface="+mn-lt"/>
                </a:rPr>
                <a:t> </a:t>
              </a:r>
              <a:r>
                <a:rPr lang="en-US" sz="1800" b="0" i="0">
                  <a:latin typeface="Cambria Math" panose="02040503050406030204" pitchFamily="18" charset="0"/>
                </a:rPr>
                <a:t>:𝑆 ̂_𝑖=𝑎𝑣𝑒𝑟𝑎𝑔𝑒(𝑌_𝑡−〖𝑀𝐴〗_𝑡 )</a:t>
              </a:r>
              <a:r>
                <a:rPr lang="en-US" sz="1800"/>
                <a:t> </a:t>
              </a:r>
              <a:r>
                <a:rPr lang="th-TH" sz="1600"/>
                <a:t>ของไตรมาสที่</a:t>
              </a:r>
              <a:r>
                <a:rPr lang="th-TH" sz="1600" baseline="0"/>
                <a:t> </a:t>
              </a:r>
              <a:r>
                <a:rPr lang="en-US" sz="1600" baseline="0"/>
                <a:t>i</a:t>
              </a:r>
              <a:r>
                <a:rPr lang="th-TH" sz="1600" baseline="0"/>
                <a:t> ของทุกปี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19</xdr:col>
      <xdr:colOff>11206</xdr:colOff>
      <xdr:row>57</xdr:row>
      <xdr:rowOff>246530</xdr:rowOff>
    </xdr:from>
    <xdr:ext cx="676275" cy="27597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5" name="TextBox 54"/>
            <xdr:cNvSpPr txBox="1"/>
          </xdr:nvSpPr>
          <xdr:spPr>
            <a:xfrm>
              <a:off x="15811500" y="15161559"/>
              <a:ext cx="676275" cy="2759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𝑆𝑆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𝑡𝑦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55" name="TextBox 54"/>
            <xdr:cNvSpPr txBox="1"/>
          </xdr:nvSpPr>
          <xdr:spPr>
            <a:xfrm>
              <a:off x="15811500" y="15161559"/>
              <a:ext cx="676275" cy="2759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th-TH" sz="1600" i="0">
                  <a:latin typeface="Cambria Math" panose="02040503050406030204" pitchFamily="18" charset="0"/>
                </a:rPr>
                <a:t>〖</a:t>
              </a:r>
              <a:r>
                <a:rPr lang="en-US" sz="1600" b="0" i="0">
                  <a:latin typeface="Cambria Math" panose="02040503050406030204" pitchFamily="18" charset="0"/>
                </a:rPr>
                <a:t>𝑆𝑆</a:t>
              </a:r>
              <a:r>
                <a:rPr lang="th-TH" sz="1600" b="0" i="0">
                  <a:latin typeface="Cambria Math" panose="02040503050406030204" pitchFamily="18" charset="0"/>
                </a:rPr>
                <a:t>〗_</a:t>
              </a:r>
              <a:r>
                <a:rPr lang="en-US" sz="1600" b="0" i="0">
                  <a:latin typeface="Cambria Math" panose="02040503050406030204" pitchFamily="18" charset="0"/>
                </a:rPr>
                <a:t>𝑡𝑦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20</xdr:col>
      <xdr:colOff>11206</xdr:colOff>
      <xdr:row>57</xdr:row>
      <xdr:rowOff>246530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6" name="TextBox 55"/>
            <xdr:cNvSpPr txBox="1"/>
          </xdr:nvSpPr>
          <xdr:spPr>
            <a:xfrm>
              <a:off x="16495059" y="15161559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𝑆𝑆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56" name="TextBox 55"/>
            <xdr:cNvSpPr txBox="1"/>
          </xdr:nvSpPr>
          <xdr:spPr>
            <a:xfrm>
              <a:off x="16495059" y="15161559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th-TH" sz="1600" i="0">
                  <a:latin typeface="Cambria Math" panose="02040503050406030204" pitchFamily="18" charset="0"/>
                </a:rPr>
                <a:t>〖</a:t>
              </a:r>
              <a:r>
                <a:rPr lang="en-US" sz="1600" b="0" i="0">
                  <a:latin typeface="Cambria Math" panose="02040503050406030204" pitchFamily="18" charset="0"/>
                </a:rPr>
                <a:t>𝑆𝑆</a:t>
              </a:r>
              <a:r>
                <a:rPr lang="th-TH" sz="1600" b="0" i="0">
                  <a:latin typeface="Cambria Math" panose="02040503050406030204" pitchFamily="18" charset="0"/>
                </a:rPr>
                <a:t>〗_</a:t>
              </a:r>
              <a:r>
                <a:rPr lang="en-US" sz="1600" b="0" i="0">
                  <a:latin typeface="Cambria Math" panose="02040503050406030204" pitchFamily="18" charset="0"/>
                </a:rPr>
                <a:t>𝑡𝑡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19</xdr:col>
      <xdr:colOff>0</xdr:colOff>
      <xdr:row>46</xdr:row>
      <xdr:rowOff>0</xdr:rowOff>
    </xdr:from>
    <xdr:ext cx="3429000" cy="7524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8" name="TextBox 57"/>
            <xdr:cNvSpPr txBox="1"/>
          </xdr:nvSpPr>
          <xdr:spPr>
            <a:xfrm>
              <a:off x="15828065" y="12042913"/>
              <a:ext cx="3429000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𝑺𝑺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𝒕𝒕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𝒊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sSup>
                          <m:sSup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</m:t>
                            </m:r>
                          </m:e>
                          <m:sup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𝟐</m:t>
                            </m:r>
                          </m:sup>
                        </m:sSup>
                      </m:e>
                    </m:nary>
                    <m:r>
                      <a:rPr lang="en-US" sz="1600" b="1" i="1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(</m:t>
                        </m:r>
                        <m:sSup>
                          <m:sSup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nary>
                              <m:naryPr>
                                <m:chr m:val="∑"/>
                                <m:ctrlP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>
                                <m:r>
                                  <m:rPr>
                                    <m:brk m:alnAt="23"/>
                                  </m:rP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𝒊</m:t>
                                </m:r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=</m:t>
                                </m:r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𝟏</m:t>
                                </m:r>
                              </m:sub>
                              <m:sup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𝒏</m:t>
                                </m:r>
                              </m:sup>
                              <m:e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𝒕</m:t>
                                </m:r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)</m:t>
                                </m:r>
                              </m:e>
                            </m:nary>
                          </m:e>
                          <m:sup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𝟐</m:t>
                            </m:r>
                          </m:sup>
                        </m:sSup>
                      </m:num>
                      <m:den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den>
                    </m:f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58" name="TextBox 57"/>
            <xdr:cNvSpPr txBox="1"/>
          </xdr:nvSpPr>
          <xdr:spPr>
            <a:xfrm>
              <a:off x="15828065" y="12042913"/>
              <a:ext cx="3429000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th-TH" sz="1600" b="1" i="0">
                  <a:latin typeface="Cambria Math" panose="02040503050406030204" pitchFamily="18" charset="0"/>
                </a:rPr>
                <a:t>〖</a:t>
              </a:r>
              <a:r>
                <a:rPr lang="en-US" sz="1600" b="1" i="0">
                  <a:latin typeface="Cambria Math" panose="02040503050406030204" pitchFamily="18" charset="0"/>
                </a:rPr>
                <a:t>𝑺𝑺</a:t>
              </a:r>
              <a:r>
                <a:rPr lang="th-TH" sz="1600" b="1" i="0">
                  <a:latin typeface="Cambria Math" panose="02040503050406030204" pitchFamily="18" charset="0"/>
                </a:rPr>
                <a:t>〗_</a:t>
              </a:r>
              <a:r>
                <a:rPr lang="en-US" sz="1600" b="1" i="0">
                  <a:latin typeface="Cambria Math" panose="02040503050406030204" pitchFamily="18" charset="0"/>
                </a:rPr>
                <a:t>𝒕𝒕=∑_(𝒊=𝟏)^𝒏▒𝒕^𝟐 −((∑_(𝒊=𝟏)^𝒏▒〖𝒕)〗^𝟐)/𝒏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19</xdr:col>
      <xdr:colOff>0</xdr:colOff>
      <xdr:row>43</xdr:row>
      <xdr:rowOff>0</xdr:rowOff>
    </xdr:from>
    <xdr:ext cx="3429000" cy="7524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9" name="TextBox 58"/>
            <xdr:cNvSpPr txBox="1"/>
          </xdr:nvSpPr>
          <xdr:spPr>
            <a:xfrm>
              <a:off x="15828065" y="11272630"/>
              <a:ext cx="3429000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𝑺𝑺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𝒕𝒚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𝒊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𝒕𝒚</m:t>
                        </m:r>
                      </m:e>
                    </m:nary>
                    <m:r>
                      <a:rPr lang="en-US" sz="1600" b="1" i="1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(</m:t>
                        </m:r>
                        <m:nary>
                          <m:naryPr>
                            <m:chr m:val="∑"/>
                            <m:ctrl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𝒊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=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𝟏</m:t>
                            </m:r>
                          </m:sub>
                          <m:sup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𝒏</m:t>
                            </m:r>
                          </m:sup>
                          <m:e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𝒕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)</m:t>
                            </m:r>
                          </m:e>
                        </m:nary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nary>
                          <m:naryPr>
                            <m:chr m:val="∑"/>
                            <m:ctrl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𝒊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=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𝟏</m:t>
                            </m:r>
                          </m:sub>
                          <m:sup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𝒏</m:t>
                            </m:r>
                          </m:sup>
                          <m:e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𝒀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)</m:t>
                            </m:r>
                          </m:e>
                        </m:nary>
                      </m:num>
                      <m:den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den>
                    </m:f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59" name="TextBox 58"/>
            <xdr:cNvSpPr txBox="1"/>
          </xdr:nvSpPr>
          <xdr:spPr>
            <a:xfrm>
              <a:off x="15828065" y="11272630"/>
              <a:ext cx="3429000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th-TH" sz="1600" b="1" i="0">
                  <a:latin typeface="Cambria Math" panose="02040503050406030204" pitchFamily="18" charset="0"/>
                </a:rPr>
                <a:t>〖</a:t>
              </a:r>
              <a:r>
                <a:rPr lang="en-US" sz="1600" b="1" i="0">
                  <a:latin typeface="Cambria Math" panose="02040503050406030204" pitchFamily="18" charset="0"/>
                </a:rPr>
                <a:t>𝑺𝑺</a:t>
              </a:r>
              <a:r>
                <a:rPr lang="th-TH" sz="1600" b="1" i="0">
                  <a:latin typeface="Cambria Math" panose="02040503050406030204" pitchFamily="18" charset="0"/>
                </a:rPr>
                <a:t>〗_</a:t>
              </a:r>
              <a:r>
                <a:rPr lang="en-US" sz="1600" b="1" i="0">
                  <a:latin typeface="Cambria Math" panose="02040503050406030204" pitchFamily="18" charset="0"/>
                </a:rPr>
                <a:t>𝒕𝒚=∑_(𝒊=𝟏)^𝒏▒𝒕𝒚−((</a:t>
              </a:r>
              <a:r>
                <a:rPr lang="en-US" sz="16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∑_(𝒊=𝟏)^𝒏▒〖𝒕)〗(∑_(𝒊=𝟏)^𝒏▒〖𝒀)〗)/</a:t>
              </a:r>
              <a:r>
                <a:rPr lang="en-US" sz="1600" b="1" i="0">
                  <a:latin typeface="Cambria Math" panose="02040503050406030204" pitchFamily="18" charset="0"/>
                </a:rPr>
                <a:t>𝒏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43</xdr:col>
      <xdr:colOff>0</xdr:colOff>
      <xdr:row>46</xdr:row>
      <xdr:rowOff>0</xdr:rowOff>
    </xdr:from>
    <xdr:ext cx="3429000" cy="7524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0" name="TextBox 59"/>
            <xdr:cNvSpPr txBox="1"/>
          </xdr:nvSpPr>
          <xdr:spPr>
            <a:xfrm>
              <a:off x="33610826" y="12042913"/>
              <a:ext cx="3429000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𝑺𝑺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𝒕𝒕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𝒊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sSup>
                          <m:sSup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</m:t>
                            </m:r>
                          </m:e>
                          <m:sup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𝟐</m:t>
                            </m:r>
                          </m:sup>
                        </m:sSup>
                      </m:e>
                    </m:nary>
                    <m:r>
                      <a:rPr lang="en-US" sz="1600" b="1" i="1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(</m:t>
                        </m:r>
                        <m:sSup>
                          <m:sSup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nary>
                              <m:naryPr>
                                <m:chr m:val="∑"/>
                                <m:ctrlP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>
                                <m:r>
                                  <m:rPr>
                                    <m:brk m:alnAt="23"/>
                                  </m:rP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𝒊</m:t>
                                </m:r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=</m:t>
                                </m:r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𝟏</m:t>
                                </m:r>
                              </m:sub>
                              <m:sup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𝒏</m:t>
                                </m:r>
                              </m:sup>
                              <m:e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𝒕</m:t>
                                </m:r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)</m:t>
                                </m:r>
                              </m:e>
                            </m:nary>
                          </m:e>
                          <m:sup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𝟐</m:t>
                            </m:r>
                          </m:sup>
                        </m:sSup>
                      </m:num>
                      <m:den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den>
                    </m:f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60" name="TextBox 59"/>
            <xdr:cNvSpPr txBox="1"/>
          </xdr:nvSpPr>
          <xdr:spPr>
            <a:xfrm>
              <a:off x="33610826" y="12042913"/>
              <a:ext cx="3429000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th-TH" sz="1600" b="1" i="0">
                  <a:latin typeface="Cambria Math" panose="02040503050406030204" pitchFamily="18" charset="0"/>
                </a:rPr>
                <a:t>〖</a:t>
              </a:r>
              <a:r>
                <a:rPr lang="en-US" sz="1600" b="1" i="0">
                  <a:latin typeface="Cambria Math" panose="02040503050406030204" pitchFamily="18" charset="0"/>
                </a:rPr>
                <a:t>𝑺𝑺</a:t>
              </a:r>
              <a:r>
                <a:rPr lang="th-TH" sz="1600" b="1" i="0">
                  <a:latin typeface="Cambria Math" panose="02040503050406030204" pitchFamily="18" charset="0"/>
                </a:rPr>
                <a:t>〗_</a:t>
              </a:r>
              <a:r>
                <a:rPr lang="en-US" sz="1600" b="1" i="0">
                  <a:latin typeface="Cambria Math" panose="02040503050406030204" pitchFamily="18" charset="0"/>
                </a:rPr>
                <a:t>𝒕𝒕=∑_(𝒊=𝟏)^𝒏▒𝒕^𝟐 −((∑_(𝒊=𝟏)^𝒏▒〖𝒕)〗^𝟐)/𝒏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43</xdr:col>
      <xdr:colOff>0</xdr:colOff>
      <xdr:row>43</xdr:row>
      <xdr:rowOff>0</xdr:rowOff>
    </xdr:from>
    <xdr:ext cx="3429000" cy="7524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1" name="TextBox 60"/>
            <xdr:cNvSpPr txBox="1"/>
          </xdr:nvSpPr>
          <xdr:spPr>
            <a:xfrm>
              <a:off x="33610826" y="11272630"/>
              <a:ext cx="3429000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𝑺𝑺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𝒕𝒚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𝒊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𝒕𝒚</m:t>
                        </m:r>
                      </m:e>
                    </m:nary>
                    <m:r>
                      <a:rPr lang="en-US" sz="1600" b="1" i="1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(</m:t>
                        </m:r>
                        <m:nary>
                          <m:naryPr>
                            <m:chr m:val="∑"/>
                            <m:ctrl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𝒊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=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𝟏</m:t>
                            </m:r>
                          </m:sub>
                          <m:sup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𝒏</m:t>
                            </m:r>
                          </m:sup>
                          <m:e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𝒕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)</m:t>
                            </m:r>
                          </m:e>
                        </m:nary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nary>
                          <m:naryPr>
                            <m:chr m:val="∑"/>
                            <m:ctrl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𝒊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=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𝟏</m:t>
                            </m:r>
                          </m:sub>
                          <m:sup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𝒏</m:t>
                            </m:r>
                          </m:sup>
                          <m:e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𝒀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)</m:t>
                            </m:r>
                          </m:e>
                        </m:nary>
                      </m:num>
                      <m:den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den>
                    </m:f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61" name="TextBox 60"/>
            <xdr:cNvSpPr txBox="1"/>
          </xdr:nvSpPr>
          <xdr:spPr>
            <a:xfrm>
              <a:off x="33610826" y="11272630"/>
              <a:ext cx="3429000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th-TH" sz="1600" b="1" i="0">
                  <a:latin typeface="Cambria Math" panose="02040503050406030204" pitchFamily="18" charset="0"/>
                </a:rPr>
                <a:t>〖</a:t>
              </a:r>
              <a:r>
                <a:rPr lang="en-US" sz="1600" b="1" i="0">
                  <a:latin typeface="Cambria Math" panose="02040503050406030204" pitchFamily="18" charset="0"/>
                </a:rPr>
                <a:t>𝑺𝑺</a:t>
              </a:r>
              <a:r>
                <a:rPr lang="th-TH" sz="1600" b="1" i="0">
                  <a:latin typeface="Cambria Math" panose="02040503050406030204" pitchFamily="18" charset="0"/>
                </a:rPr>
                <a:t>〗_</a:t>
              </a:r>
              <a:r>
                <a:rPr lang="en-US" sz="1600" b="1" i="0">
                  <a:latin typeface="Cambria Math" panose="02040503050406030204" pitchFamily="18" charset="0"/>
                </a:rPr>
                <a:t>𝒕𝒚=∑_(𝒊=𝟏)^𝒏▒𝒕𝒚−((</a:t>
              </a:r>
              <a:r>
                <a:rPr lang="en-US" sz="16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∑_(𝒊=𝟏)^𝒏▒〖𝒕)〗(∑_(𝒊=𝟏)^𝒏▒〖𝒀)〗)/</a:t>
              </a:r>
              <a:r>
                <a:rPr lang="en-US" sz="1600" b="1" i="0">
                  <a:latin typeface="Cambria Math" panose="02040503050406030204" pitchFamily="18" charset="0"/>
                </a:rPr>
                <a:t>𝒏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43</xdr:col>
      <xdr:colOff>11206</xdr:colOff>
      <xdr:row>57</xdr:row>
      <xdr:rowOff>246530</xdr:rowOff>
    </xdr:from>
    <xdr:ext cx="676275" cy="27597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2" name="TextBox 61"/>
            <xdr:cNvSpPr txBox="1"/>
          </xdr:nvSpPr>
          <xdr:spPr>
            <a:xfrm>
              <a:off x="15839271" y="15113813"/>
              <a:ext cx="676275" cy="2759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𝑆𝑆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𝑡𝑦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62" name="TextBox 61"/>
            <xdr:cNvSpPr txBox="1"/>
          </xdr:nvSpPr>
          <xdr:spPr>
            <a:xfrm>
              <a:off x="15839271" y="15113813"/>
              <a:ext cx="676275" cy="2759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th-TH" sz="1600" i="0">
                  <a:latin typeface="Cambria Math" panose="02040503050406030204" pitchFamily="18" charset="0"/>
                </a:rPr>
                <a:t>〖</a:t>
              </a:r>
              <a:r>
                <a:rPr lang="en-US" sz="1600" b="0" i="0">
                  <a:latin typeface="Cambria Math" panose="02040503050406030204" pitchFamily="18" charset="0"/>
                </a:rPr>
                <a:t>𝑆𝑆</a:t>
              </a:r>
              <a:r>
                <a:rPr lang="th-TH" sz="1600" b="0" i="0">
                  <a:latin typeface="Cambria Math" panose="02040503050406030204" pitchFamily="18" charset="0"/>
                </a:rPr>
                <a:t>〗_</a:t>
              </a:r>
              <a:r>
                <a:rPr lang="en-US" sz="1600" b="0" i="0">
                  <a:latin typeface="Cambria Math" panose="02040503050406030204" pitchFamily="18" charset="0"/>
                </a:rPr>
                <a:t>𝑡𝑦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44</xdr:col>
      <xdr:colOff>11206</xdr:colOff>
      <xdr:row>57</xdr:row>
      <xdr:rowOff>246530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3" name="TextBox 62"/>
            <xdr:cNvSpPr txBox="1"/>
          </xdr:nvSpPr>
          <xdr:spPr>
            <a:xfrm>
              <a:off x="16526728" y="15113813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𝑆𝑆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63" name="TextBox 62"/>
            <xdr:cNvSpPr txBox="1"/>
          </xdr:nvSpPr>
          <xdr:spPr>
            <a:xfrm>
              <a:off x="16526728" y="15113813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th-TH" sz="1600" i="0">
                  <a:latin typeface="Cambria Math" panose="02040503050406030204" pitchFamily="18" charset="0"/>
                </a:rPr>
                <a:t>〖</a:t>
              </a:r>
              <a:r>
                <a:rPr lang="en-US" sz="1600" b="0" i="0">
                  <a:latin typeface="Cambria Math" panose="02040503050406030204" pitchFamily="18" charset="0"/>
                </a:rPr>
                <a:t>𝑆𝑆</a:t>
              </a:r>
              <a:r>
                <a:rPr lang="th-TH" sz="1600" b="0" i="0">
                  <a:latin typeface="Cambria Math" panose="02040503050406030204" pitchFamily="18" charset="0"/>
                </a:rPr>
                <a:t>〗_</a:t>
              </a:r>
              <a:r>
                <a:rPr lang="en-US" sz="1600" b="0" i="0">
                  <a:latin typeface="Cambria Math" panose="02040503050406030204" pitchFamily="18" charset="0"/>
                </a:rPr>
                <a:t>𝑡𝑡</a:t>
              </a:r>
              <a:endParaRPr lang="th-TH" sz="16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://e-training.buu.ac.th/training/Vtheme.php?i=29" TargetMode="External"/><Relationship Id="rId1" Type="http://schemas.openxmlformats.org/officeDocument/2006/relationships/hyperlink" Target="http://e-training.buu.ac.th/training/Vtheme.php?i=29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48561"/>
  <sheetViews>
    <sheetView tabSelected="1" zoomScale="40" zoomScaleNormal="40" workbookViewId="0">
      <selection activeCell="F2" sqref="F2"/>
    </sheetView>
  </sheetViews>
  <sheetFormatPr defaultRowHeight="14.25" x14ac:dyDescent="0.2"/>
  <cols>
    <col min="1" max="3" width="9" style="103"/>
    <col min="4" max="4" width="8.875" style="103" customWidth="1"/>
    <col min="5" max="5" width="14.5" style="103" customWidth="1"/>
    <col min="6" max="6" width="12.375" style="103" customWidth="1"/>
    <col min="7" max="8" width="15.5" style="103" customWidth="1"/>
    <col min="9" max="12" width="9" style="103"/>
    <col min="13" max="13" width="10.5" style="103" customWidth="1"/>
    <col min="14" max="14" width="9" style="103"/>
    <col min="15" max="15" width="16.625" style="103" customWidth="1"/>
    <col min="16" max="17" width="9" style="103" customWidth="1"/>
    <col min="18" max="21" width="9" style="103"/>
    <col min="22" max="22" width="12.625" style="103" customWidth="1"/>
    <col min="23" max="25" width="9" style="103"/>
    <col min="26" max="26" width="9" style="103" customWidth="1"/>
    <col min="27" max="27" width="9" style="103"/>
    <col min="28" max="28" width="9" style="103" customWidth="1"/>
    <col min="29" max="30" width="9" style="103"/>
    <col min="31" max="31" width="10.75" style="103" customWidth="1"/>
    <col min="32" max="32" width="1.75" style="103" customWidth="1"/>
    <col min="33" max="36" width="9" style="103"/>
    <col min="37" max="37" width="10.5" style="103" customWidth="1"/>
    <col min="38" max="38" width="9" style="103"/>
    <col min="39" max="39" width="16.625" style="103" customWidth="1"/>
    <col min="40" max="45" width="9" style="103"/>
    <col min="46" max="46" width="12.625" style="103" customWidth="1"/>
    <col min="47" max="16384" width="9" style="103"/>
  </cols>
  <sheetData>
    <row r="1" spans="1:54 16359:16384" ht="21.2" customHeight="1" thickBot="1" x14ac:dyDescent="0.25">
      <c r="A1" s="152" t="s">
        <v>75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</row>
    <row r="2" spans="1:54 16359:16384" ht="19.5" customHeight="1" thickBot="1" x14ac:dyDescent="0.25">
      <c r="A2" s="165" t="s">
        <v>26</v>
      </c>
      <c r="B2" s="165"/>
      <c r="C2" s="165"/>
      <c r="D2" s="165"/>
      <c r="E2" s="165"/>
      <c r="F2" s="7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</row>
    <row r="3" spans="1:54 16359:16384" ht="15" thickBot="1" x14ac:dyDescent="0.25">
      <c r="A3" s="109"/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</row>
    <row r="4" spans="1:54 16359:16384" ht="44.25" customHeight="1" thickBot="1" x14ac:dyDescent="0.25">
      <c r="A4" s="124" t="s">
        <v>6</v>
      </c>
      <c r="B4" s="2"/>
      <c r="C4" s="2"/>
      <c r="D4" s="3" t="s">
        <v>1</v>
      </c>
      <c r="E4" s="3" t="s">
        <v>2</v>
      </c>
      <c r="F4" s="2"/>
      <c r="G4" s="3" t="s">
        <v>45</v>
      </c>
      <c r="H4" s="4" t="s">
        <v>46</v>
      </c>
      <c r="I4" s="109"/>
      <c r="J4" s="164" t="s">
        <v>28</v>
      </c>
      <c r="K4" s="164"/>
      <c r="L4" s="164"/>
      <c r="M4" s="101"/>
      <c r="N4" s="101"/>
      <c r="O4" s="101"/>
      <c r="P4" s="101"/>
      <c r="Q4" s="101"/>
      <c r="R4" s="101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</row>
    <row r="5" spans="1:54 16359:16384" ht="20.25" customHeight="1" x14ac:dyDescent="0.2">
      <c r="A5" s="166">
        <v>2550</v>
      </c>
      <c r="B5" s="41">
        <v>1</v>
      </c>
      <c r="C5" s="107">
        <v>55</v>
      </c>
      <c r="D5" s="129"/>
      <c r="E5" s="129"/>
      <c r="F5" s="129"/>
      <c r="G5" s="129"/>
      <c r="H5" s="57"/>
      <c r="I5" s="109"/>
      <c r="J5" s="58" t="s">
        <v>3</v>
      </c>
      <c r="K5" s="108"/>
      <c r="L5" s="58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XFD5" s="103">
        <v>4</v>
      </c>
    </row>
    <row r="6" spans="1:54 16359:16384" ht="20.25" customHeight="1" x14ac:dyDescent="0.2">
      <c r="A6" s="167"/>
      <c r="B6" s="37">
        <v>2</v>
      </c>
      <c r="C6" s="108">
        <v>58</v>
      </c>
      <c r="D6" s="108"/>
      <c r="E6" s="129"/>
      <c r="F6" s="129"/>
      <c r="G6" s="129"/>
      <c r="H6" s="43"/>
      <c r="I6" s="109"/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</row>
    <row r="7" spans="1:54 16359:16384" ht="20.25" customHeight="1" x14ac:dyDescent="0.2">
      <c r="A7" s="167"/>
      <c r="B7" s="108">
        <v>3</v>
      </c>
      <c r="C7" s="41">
        <v>50</v>
      </c>
      <c r="D7" s="108"/>
      <c r="E7" s="108"/>
      <c r="F7" s="108"/>
      <c r="G7" s="108"/>
      <c r="H7" s="13"/>
      <c r="I7" s="109"/>
      <c r="J7" s="160" t="s">
        <v>4</v>
      </c>
      <c r="K7" s="160"/>
      <c r="L7" s="160"/>
      <c r="M7" s="160"/>
      <c r="N7" s="160"/>
      <c r="O7" s="160"/>
      <c r="P7" s="160"/>
      <c r="Q7" s="160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</row>
    <row r="8" spans="1:54 16359:16384" ht="20.25" customHeight="1" x14ac:dyDescent="0.2">
      <c r="A8" s="167"/>
      <c r="B8" s="108">
        <v>4</v>
      </c>
      <c r="C8" s="108">
        <v>60</v>
      </c>
      <c r="D8" s="107"/>
      <c r="E8" s="107"/>
      <c r="F8" s="107"/>
      <c r="G8" s="107"/>
      <c r="H8" s="59"/>
      <c r="I8" s="109" t="s">
        <v>21</v>
      </c>
      <c r="J8" s="160" t="s">
        <v>27</v>
      </c>
      <c r="K8" s="160"/>
      <c r="L8" s="160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85"/>
      <c r="AK8" s="85"/>
      <c r="AL8" s="85"/>
      <c r="AM8" s="85"/>
      <c r="AN8" s="85"/>
    </row>
    <row r="9" spans="1:54 16359:16384" ht="20.25" customHeight="1" x14ac:dyDescent="0.2">
      <c r="A9" s="167">
        <v>2551</v>
      </c>
      <c r="B9" s="108">
        <v>5</v>
      </c>
      <c r="C9" s="108">
        <v>61</v>
      </c>
      <c r="D9" s="108"/>
      <c r="E9" s="108"/>
      <c r="F9" s="108"/>
      <c r="G9" s="108"/>
      <c r="H9" s="13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85"/>
      <c r="AK9" s="85"/>
      <c r="AL9" s="85"/>
      <c r="AM9" s="85"/>
      <c r="AN9" s="85"/>
    </row>
    <row r="10" spans="1:54 16359:16384" ht="20.25" customHeight="1" x14ac:dyDescent="0.2">
      <c r="A10" s="167"/>
      <c r="B10" s="108">
        <v>6</v>
      </c>
      <c r="C10" s="108">
        <v>62</v>
      </c>
      <c r="D10" s="108"/>
      <c r="E10" s="108"/>
      <c r="F10" s="108"/>
      <c r="G10" s="108"/>
      <c r="H10" s="13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85"/>
      <c r="AK10" s="85"/>
      <c r="AL10" s="85"/>
      <c r="AM10" s="85"/>
      <c r="AN10" s="85"/>
    </row>
    <row r="11" spans="1:54 16359:16384" ht="20.25" customHeight="1" thickBot="1" x14ac:dyDescent="0.25">
      <c r="A11" s="167"/>
      <c r="B11" s="108">
        <v>7</v>
      </c>
      <c r="C11" s="108">
        <v>54</v>
      </c>
      <c r="D11" s="108"/>
      <c r="E11" s="108"/>
      <c r="F11" s="108"/>
      <c r="G11" s="108"/>
      <c r="H11" s="13"/>
      <c r="I11" s="109"/>
      <c r="J11" s="168" t="s">
        <v>9</v>
      </c>
      <c r="K11" s="168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80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68" t="s">
        <v>10</v>
      </c>
      <c r="AI11" s="168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80"/>
      <c r="AU11" s="109"/>
    </row>
    <row r="12" spans="1:54 16359:16384" ht="20.25" customHeight="1" thickBot="1" x14ac:dyDescent="0.25">
      <c r="A12" s="167"/>
      <c r="B12" s="108">
        <v>8</v>
      </c>
      <c r="C12" s="108">
        <v>62</v>
      </c>
      <c r="D12" s="108"/>
      <c r="E12" s="108"/>
      <c r="F12" s="108"/>
      <c r="G12" s="108"/>
      <c r="H12" s="13"/>
      <c r="I12" s="109"/>
      <c r="J12" s="169" t="s">
        <v>5</v>
      </c>
      <c r="K12" s="171" t="s">
        <v>6</v>
      </c>
      <c r="L12" s="172"/>
      <c r="M12" s="172"/>
      <c r="N12" s="172"/>
      <c r="O12" s="172"/>
      <c r="P12" s="172"/>
      <c r="Q12" s="172"/>
      <c r="R12" s="172"/>
      <c r="S12" s="172"/>
      <c r="T12" s="173"/>
      <c r="U12" s="174"/>
      <c r="V12" s="175" t="s">
        <v>74</v>
      </c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69" t="s">
        <v>5</v>
      </c>
      <c r="AI12" s="171" t="s">
        <v>6</v>
      </c>
      <c r="AJ12" s="172"/>
      <c r="AK12" s="172"/>
      <c r="AL12" s="172"/>
      <c r="AM12" s="172"/>
      <c r="AN12" s="172"/>
      <c r="AO12" s="172"/>
      <c r="AP12" s="172"/>
      <c r="AQ12" s="172"/>
      <c r="AR12" s="173"/>
      <c r="AS12" s="174"/>
      <c r="AT12" s="175" t="s">
        <v>74</v>
      </c>
      <c r="AU12" s="109"/>
    </row>
    <row r="13" spans="1:54 16359:16384" ht="20.25" customHeight="1" thickBot="1" x14ac:dyDescent="0.25">
      <c r="A13" s="166">
        <v>2552</v>
      </c>
      <c r="B13" s="108">
        <v>9</v>
      </c>
      <c r="C13" s="108">
        <v>65</v>
      </c>
      <c r="D13" s="108"/>
      <c r="E13" s="108"/>
      <c r="F13" s="108"/>
      <c r="G13" s="108"/>
      <c r="H13" s="13"/>
      <c r="I13" s="109"/>
      <c r="J13" s="170"/>
      <c r="K13" s="104">
        <v>2550</v>
      </c>
      <c r="L13" s="105">
        <v>2551</v>
      </c>
      <c r="M13" s="105">
        <v>2552</v>
      </c>
      <c r="N13" s="105">
        <v>2553</v>
      </c>
      <c r="O13" s="105">
        <v>2554</v>
      </c>
      <c r="P13" s="105">
        <v>2555</v>
      </c>
      <c r="Q13" s="105">
        <v>2556</v>
      </c>
      <c r="R13" s="105">
        <v>2557</v>
      </c>
      <c r="S13" s="105">
        <v>2558</v>
      </c>
      <c r="T13" s="105">
        <v>2559</v>
      </c>
      <c r="U13" s="163"/>
      <c r="V13" s="176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70"/>
      <c r="AI13" s="104">
        <v>2550</v>
      </c>
      <c r="AJ13" s="105">
        <v>2551</v>
      </c>
      <c r="AK13" s="105">
        <v>2552</v>
      </c>
      <c r="AL13" s="105">
        <v>2553</v>
      </c>
      <c r="AM13" s="105">
        <v>2554</v>
      </c>
      <c r="AN13" s="105">
        <v>2555</v>
      </c>
      <c r="AO13" s="105">
        <v>2556</v>
      </c>
      <c r="AP13" s="105">
        <v>2557</v>
      </c>
      <c r="AQ13" s="105">
        <v>2558</v>
      </c>
      <c r="AR13" s="105">
        <v>2559</v>
      </c>
      <c r="AS13" s="163"/>
      <c r="AT13" s="176"/>
      <c r="AU13" s="109"/>
    </row>
    <row r="14" spans="1:54 16359:16384" ht="20.25" customHeight="1" x14ac:dyDescent="0.2">
      <c r="A14" s="167"/>
      <c r="B14" s="108">
        <v>10</v>
      </c>
      <c r="C14" s="108">
        <v>66</v>
      </c>
      <c r="D14" s="108"/>
      <c r="E14" s="108"/>
      <c r="F14" s="108"/>
      <c r="G14" s="108"/>
      <c r="H14" s="13"/>
      <c r="I14" s="109"/>
      <c r="J14" s="60">
        <v>1</v>
      </c>
      <c r="K14" s="61"/>
      <c r="L14" s="62">
        <f>G9</f>
        <v>0</v>
      </c>
      <c r="M14" s="62">
        <f>G13</f>
        <v>0</v>
      </c>
      <c r="N14" s="62">
        <f>G17</f>
        <v>0</v>
      </c>
      <c r="O14" s="62">
        <f>G21</f>
        <v>0</v>
      </c>
      <c r="P14" s="62">
        <f>G25</f>
        <v>0</v>
      </c>
      <c r="Q14" s="62">
        <f>G29</f>
        <v>0</v>
      </c>
      <c r="R14" s="62">
        <f>G33</f>
        <v>0</v>
      </c>
      <c r="S14" s="62">
        <f>G37</f>
        <v>0</v>
      </c>
      <c r="T14" s="62">
        <f>G41</f>
        <v>0</v>
      </c>
      <c r="U14" s="13"/>
      <c r="V14" s="59"/>
      <c r="W14" s="63" t="s">
        <v>16</v>
      </c>
      <c r="X14" s="160" t="s">
        <v>30</v>
      </c>
      <c r="Y14" s="160"/>
      <c r="Z14" s="160"/>
      <c r="AA14" s="160"/>
      <c r="AB14" s="160"/>
      <c r="AC14" s="160"/>
      <c r="AD14" s="109"/>
      <c r="AE14" s="94"/>
      <c r="AF14" s="109"/>
      <c r="AG14" s="109"/>
      <c r="AH14" s="60">
        <v>1</v>
      </c>
      <c r="AI14" s="102"/>
      <c r="AJ14" s="64">
        <f>H9</f>
        <v>0</v>
      </c>
      <c r="AK14" s="64">
        <f>H13</f>
        <v>0</v>
      </c>
      <c r="AL14" s="64">
        <f>H17</f>
        <v>0</v>
      </c>
      <c r="AM14" s="64">
        <f>H21</f>
        <v>0</v>
      </c>
      <c r="AN14" s="64">
        <f>H25</f>
        <v>0</v>
      </c>
      <c r="AO14" s="64">
        <f>H29</f>
        <v>0</v>
      </c>
      <c r="AP14" s="64">
        <f>H33</f>
        <v>0</v>
      </c>
      <c r="AQ14" s="64">
        <f>H37</f>
        <v>0</v>
      </c>
      <c r="AR14" s="65">
        <f>H41</f>
        <v>0</v>
      </c>
      <c r="AS14" s="59"/>
      <c r="AT14" s="59"/>
      <c r="AU14" s="109" t="s">
        <v>16</v>
      </c>
      <c r="AV14" s="160" t="s">
        <v>34</v>
      </c>
      <c r="AW14" s="160"/>
      <c r="AX14" s="160"/>
      <c r="AY14" s="160"/>
      <c r="AZ14" s="160"/>
      <c r="BA14" s="160"/>
      <c r="BB14" s="94"/>
      <c r="XEE14" s="103">
        <v>2.8194444444444446</v>
      </c>
      <c r="XEF14" s="103">
        <v>2.7187500000000004</v>
      </c>
      <c r="XFC14" s="103">
        <v>1.0378597704219565</v>
      </c>
      <c r="XFD14" s="103">
        <v>1.0374912466409347</v>
      </c>
    </row>
    <row r="15" spans="1:54 16359:16384" ht="20.25" customHeight="1" x14ac:dyDescent="0.2">
      <c r="A15" s="167"/>
      <c r="B15" s="108">
        <v>11</v>
      </c>
      <c r="C15" s="108">
        <v>56</v>
      </c>
      <c r="D15" s="108"/>
      <c r="E15" s="108"/>
      <c r="F15" s="108"/>
      <c r="G15" s="108"/>
      <c r="H15" s="13"/>
      <c r="I15" s="109"/>
      <c r="J15" s="66">
        <v>2</v>
      </c>
      <c r="K15" s="67"/>
      <c r="L15" s="68">
        <f>G10</f>
        <v>0</v>
      </c>
      <c r="M15" s="68">
        <f>G14</f>
        <v>0</v>
      </c>
      <c r="N15" s="68">
        <f>G18</f>
        <v>0</v>
      </c>
      <c r="O15" s="68">
        <f>G22</f>
        <v>0</v>
      </c>
      <c r="P15" s="68">
        <f>G26</f>
        <v>0</v>
      </c>
      <c r="Q15" s="68">
        <f>G30</f>
        <v>0</v>
      </c>
      <c r="R15" s="68">
        <f>G34</f>
        <v>0</v>
      </c>
      <c r="S15" s="68">
        <f>G38</f>
        <v>0</v>
      </c>
      <c r="T15" s="68">
        <f>G42</f>
        <v>0</v>
      </c>
      <c r="U15" s="13"/>
      <c r="V15" s="13"/>
      <c r="W15" s="109" t="s">
        <v>16</v>
      </c>
      <c r="X15" s="160" t="s">
        <v>31</v>
      </c>
      <c r="Y15" s="160"/>
      <c r="Z15" s="160"/>
      <c r="AA15" s="160"/>
      <c r="AB15" s="160"/>
      <c r="AC15" s="160"/>
      <c r="AD15" s="109"/>
      <c r="AE15" s="94"/>
      <c r="AF15" s="109"/>
      <c r="AG15" s="109"/>
      <c r="AH15" s="66">
        <v>2</v>
      </c>
      <c r="AI15" s="15"/>
      <c r="AJ15" s="13">
        <f>H10</f>
        <v>0</v>
      </c>
      <c r="AK15" s="13">
        <f>H14</f>
        <v>0</v>
      </c>
      <c r="AL15" s="13">
        <f>H18</f>
        <v>0</v>
      </c>
      <c r="AM15" s="13">
        <f>H22</f>
        <v>0</v>
      </c>
      <c r="AN15" s="13">
        <f>H26</f>
        <v>0</v>
      </c>
      <c r="AO15" s="13">
        <f>H30</f>
        <v>0</v>
      </c>
      <c r="AP15" s="13">
        <f>H34</f>
        <v>0</v>
      </c>
      <c r="AQ15" s="13">
        <f>H38</f>
        <v>0</v>
      </c>
      <c r="AR15" s="69">
        <f>H42</f>
        <v>0</v>
      </c>
      <c r="AS15" s="59"/>
      <c r="AT15" s="13"/>
      <c r="AU15" s="109" t="s">
        <v>16</v>
      </c>
      <c r="AV15" s="160" t="s">
        <v>35</v>
      </c>
      <c r="AW15" s="160"/>
      <c r="AX15" s="160"/>
      <c r="AY15" s="160"/>
      <c r="AZ15" s="160"/>
      <c r="BA15" s="160"/>
      <c r="BB15" s="94"/>
      <c r="XEE15" s="103">
        <v>3.5555555555555554</v>
      </c>
      <c r="XEF15" s="103">
        <v>3.4548611111111112</v>
      </c>
      <c r="XFC15" s="103">
        <v>1.0483114871718837</v>
      </c>
      <c r="XFD15" s="103">
        <v>1.0479392521899034</v>
      </c>
    </row>
    <row r="16" spans="1:54 16359:16384" ht="20.25" customHeight="1" x14ac:dyDescent="0.2">
      <c r="A16" s="167"/>
      <c r="B16" s="108">
        <v>12</v>
      </c>
      <c r="C16" s="108">
        <v>65</v>
      </c>
      <c r="D16" s="108"/>
      <c r="E16" s="108"/>
      <c r="F16" s="108"/>
      <c r="G16" s="108"/>
      <c r="H16" s="13"/>
      <c r="I16" s="109"/>
      <c r="J16" s="66">
        <v>3</v>
      </c>
      <c r="K16" s="67">
        <f>G7</f>
        <v>0</v>
      </c>
      <c r="L16" s="68">
        <f>G11</f>
        <v>0</v>
      </c>
      <c r="M16" s="68">
        <f>G15</f>
        <v>0</v>
      </c>
      <c r="N16" s="68">
        <f>G19</f>
        <v>0</v>
      </c>
      <c r="O16" s="68">
        <f>G23</f>
        <v>0</v>
      </c>
      <c r="P16" s="68">
        <f>G27</f>
        <v>0</v>
      </c>
      <c r="Q16" s="68">
        <f>G31</f>
        <v>0</v>
      </c>
      <c r="R16" s="68">
        <f>G35</f>
        <v>0</v>
      </c>
      <c r="S16" s="68">
        <f>G39</f>
        <v>0</v>
      </c>
      <c r="T16" s="68"/>
      <c r="U16" s="13"/>
      <c r="V16" s="13"/>
      <c r="W16" s="109" t="s">
        <v>16</v>
      </c>
      <c r="X16" s="160" t="s">
        <v>32</v>
      </c>
      <c r="Y16" s="160"/>
      <c r="Z16" s="160"/>
      <c r="AA16" s="160"/>
      <c r="AB16" s="160"/>
      <c r="AC16" s="160"/>
      <c r="AD16" s="109"/>
      <c r="AE16" s="94"/>
      <c r="AF16" s="109"/>
      <c r="AG16" s="109"/>
      <c r="AH16" s="66">
        <v>3</v>
      </c>
      <c r="AI16" s="70">
        <f>H7</f>
        <v>0</v>
      </c>
      <c r="AJ16" s="13">
        <f>H11</f>
        <v>0</v>
      </c>
      <c r="AK16" s="13">
        <f>H15</f>
        <v>0</v>
      </c>
      <c r="AL16" s="13">
        <f>H19</f>
        <v>0</v>
      </c>
      <c r="AM16" s="13">
        <f>H23</f>
        <v>0</v>
      </c>
      <c r="AN16" s="13">
        <f>H27</f>
        <v>0</v>
      </c>
      <c r="AO16" s="13">
        <f>H31</f>
        <v>0</v>
      </c>
      <c r="AP16" s="13">
        <f>H35</f>
        <v>0</v>
      </c>
      <c r="AQ16" s="13">
        <f>H39</f>
        <v>0</v>
      </c>
      <c r="AR16" s="37"/>
      <c r="AS16" s="59"/>
      <c r="AT16" s="13"/>
      <c r="AU16" s="109" t="s">
        <v>16</v>
      </c>
      <c r="AV16" s="160" t="s">
        <v>36</v>
      </c>
      <c r="AW16" s="160"/>
      <c r="AX16" s="160"/>
      <c r="AY16" s="160"/>
      <c r="AZ16" s="160"/>
      <c r="BA16" s="160"/>
      <c r="BB16" s="94"/>
      <c r="XEE16" s="103">
        <v>-8.9583333333333339</v>
      </c>
      <c r="XEF16" s="103">
        <v>-9.0590277777777786</v>
      </c>
      <c r="XFC16" s="103">
        <v>0.8764206012856991</v>
      </c>
      <c r="XFD16" s="103">
        <v>0.87610940140787752</v>
      </c>
    </row>
    <row r="17" spans="1:54 16359:16384" ht="20.25" customHeight="1" thickBot="1" x14ac:dyDescent="0.25">
      <c r="A17" s="167">
        <v>2553</v>
      </c>
      <c r="B17" s="108">
        <v>13</v>
      </c>
      <c r="C17" s="108">
        <v>67</v>
      </c>
      <c r="D17" s="108"/>
      <c r="E17" s="108"/>
      <c r="F17" s="108"/>
      <c r="G17" s="108"/>
      <c r="H17" s="13"/>
      <c r="I17" s="109"/>
      <c r="J17" s="71">
        <v>4</v>
      </c>
      <c r="K17" s="72">
        <f>G8</f>
        <v>0</v>
      </c>
      <c r="L17" s="73">
        <f>G12</f>
        <v>0</v>
      </c>
      <c r="M17" s="73">
        <f>G16</f>
        <v>0</v>
      </c>
      <c r="N17" s="73">
        <f>G20</f>
        <v>0</v>
      </c>
      <c r="O17" s="73">
        <f>G24</f>
        <v>0</v>
      </c>
      <c r="P17" s="73">
        <f>G28</f>
        <v>0</v>
      </c>
      <c r="Q17" s="73">
        <f>G32</f>
        <v>0</v>
      </c>
      <c r="R17" s="73">
        <f>G36</f>
        <v>0</v>
      </c>
      <c r="S17" s="73">
        <f>G40</f>
        <v>0</v>
      </c>
      <c r="T17" s="73"/>
      <c r="U17" s="13"/>
      <c r="V17" s="74"/>
      <c r="W17" s="109" t="s">
        <v>16</v>
      </c>
      <c r="X17" s="160" t="s">
        <v>33</v>
      </c>
      <c r="Y17" s="160"/>
      <c r="Z17" s="160"/>
      <c r="AA17" s="160"/>
      <c r="AB17" s="160"/>
      <c r="AC17" s="160"/>
      <c r="AD17" s="109"/>
      <c r="AE17" s="94"/>
      <c r="AF17" s="109"/>
      <c r="AG17" s="109"/>
      <c r="AH17" s="71">
        <v>4</v>
      </c>
      <c r="AI17" s="75">
        <f>H8</f>
        <v>0</v>
      </c>
      <c r="AJ17" s="74">
        <f>H12</f>
        <v>0</v>
      </c>
      <c r="AK17" s="74">
        <f>H16</f>
        <v>0</v>
      </c>
      <c r="AL17" s="74">
        <f>H20</f>
        <v>0</v>
      </c>
      <c r="AM17" s="74">
        <f>H24</f>
        <v>0</v>
      </c>
      <c r="AN17" s="74">
        <f>H28</f>
        <v>0</v>
      </c>
      <c r="AO17" s="74">
        <f>H32</f>
        <v>0</v>
      </c>
      <c r="AP17" s="74">
        <f>H36</f>
        <v>0</v>
      </c>
      <c r="AQ17" s="74">
        <f>H40</f>
        <v>0</v>
      </c>
      <c r="AR17" s="38"/>
      <c r="AS17" s="59"/>
      <c r="AT17" s="36"/>
      <c r="AU17" s="109" t="s">
        <v>16</v>
      </c>
      <c r="AV17" s="160" t="s">
        <v>37</v>
      </c>
      <c r="AW17" s="160"/>
      <c r="AX17" s="160"/>
      <c r="AY17" s="160"/>
      <c r="AZ17" s="160"/>
      <c r="BA17" s="160"/>
      <c r="BB17" s="94"/>
      <c r="XEE17" s="103">
        <v>2.9861111111111112</v>
      </c>
      <c r="XEF17" s="103">
        <v>2.885416666666667</v>
      </c>
      <c r="XFC17" s="103">
        <v>1.0388289676853697</v>
      </c>
      <c r="XFD17" s="103">
        <v>1.0384600997612852</v>
      </c>
    </row>
    <row r="18" spans="1:54 16359:16384" ht="20.25" customHeight="1" thickBot="1" x14ac:dyDescent="0.25">
      <c r="A18" s="167"/>
      <c r="B18" s="108">
        <v>14</v>
      </c>
      <c r="C18" s="108">
        <v>71</v>
      </c>
      <c r="D18" s="108"/>
      <c r="E18" s="108"/>
      <c r="F18" s="108"/>
      <c r="G18" s="108"/>
      <c r="H18" s="13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76" t="s">
        <v>8</v>
      </c>
      <c r="U18" s="77"/>
      <c r="V18" s="78" t="s">
        <v>76</v>
      </c>
      <c r="W18" s="109"/>
      <c r="X18" s="109"/>
      <c r="Y18" s="109"/>
      <c r="Z18" s="160" t="s">
        <v>22</v>
      </c>
      <c r="AA18" s="160"/>
      <c r="AB18" s="109"/>
      <c r="AC18" s="109"/>
      <c r="AD18" s="109"/>
      <c r="AE18" s="109"/>
      <c r="AF18" s="109"/>
      <c r="AG18" s="109"/>
      <c r="AH18" s="109"/>
      <c r="AI18" s="109"/>
      <c r="AJ18" s="109"/>
      <c r="AK18" s="109"/>
      <c r="AL18" s="109"/>
      <c r="AM18" s="109"/>
      <c r="AN18" s="109"/>
      <c r="AO18" s="109"/>
      <c r="AP18" s="109"/>
      <c r="AQ18" s="109"/>
      <c r="AR18" s="77" t="s">
        <v>8</v>
      </c>
      <c r="AS18" s="115"/>
      <c r="AT18" s="78"/>
      <c r="AU18" s="109"/>
      <c r="AV18" s="109"/>
      <c r="AW18" s="109"/>
      <c r="AX18" s="160" t="s">
        <v>22</v>
      </c>
      <c r="AY18" s="160"/>
      <c r="AZ18" s="109"/>
      <c r="BA18" s="109"/>
      <c r="BB18" s="109"/>
      <c r="XEE18" s="103">
        <v>0.40277777777777724</v>
      </c>
      <c r="XEF18" s="103">
        <v>0</v>
      </c>
      <c r="XFC18" s="103">
        <v>4.0014208265649085</v>
      </c>
      <c r="XFD18" s="103">
        <v>4.0000000000000009</v>
      </c>
    </row>
    <row r="19" spans="1:54 16359:16384" ht="20.25" customHeight="1" x14ac:dyDescent="0.2">
      <c r="A19" s="167"/>
      <c r="B19" s="108">
        <v>15</v>
      </c>
      <c r="C19" s="108">
        <v>59</v>
      </c>
      <c r="D19" s="108"/>
      <c r="E19" s="108"/>
      <c r="F19" s="108"/>
      <c r="G19" s="108"/>
      <c r="H19" s="13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80"/>
      <c r="W19" s="109"/>
      <c r="X19" s="164" t="s">
        <v>7</v>
      </c>
      <c r="Y19" s="164"/>
      <c r="Z19" s="164"/>
      <c r="AA19" s="164"/>
      <c r="AB19" s="164"/>
      <c r="AC19" s="164"/>
      <c r="AD19" s="101"/>
      <c r="AE19" s="5"/>
      <c r="AF19" s="101"/>
      <c r="AG19" s="101"/>
      <c r="AH19" s="109"/>
      <c r="AI19" s="109"/>
      <c r="AJ19" s="140"/>
      <c r="AK19" s="140"/>
      <c r="AL19" s="140"/>
      <c r="AM19" s="140"/>
      <c r="AN19" s="140"/>
      <c r="AV19" s="164" t="s">
        <v>7</v>
      </c>
      <c r="AW19" s="164"/>
      <c r="AX19" s="164"/>
      <c r="AY19" s="164"/>
      <c r="AZ19" s="164"/>
      <c r="BA19" s="164"/>
      <c r="BB19" s="5"/>
    </row>
    <row r="20" spans="1:54 16359:16384" ht="20.25" customHeight="1" x14ac:dyDescent="0.2">
      <c r="A20" s="167"/>
      <c r="B20" s="108">
        <v>16</v>
      </c>
      <c r="C20" s="108">
        <v>72</v>
      </c>
      <c r="D20" s="108"/>
      <c r="E20" s="108"/>
      <c r="F20" s="108"/>
      <c r="G20" s="108"/>
      <c r="H20" s="13"/>
      <c r="I20" s="109"/>
      <c r="X20" s="164"/>
      <c r="Y20" s="164"/>
      <c r="Z20" s="164"/>
      <c r="AA20" s="164"/>
      <c r="AB20" s="164"/>
      <c r="AC20" s="164"/>
      <c r="AD20" s="101"/>
      <c r="AE20" s="5"/>
      <c r="AF20" s="101"/>
      <c r="AG20" s="101"/>
      <c r="AH20" s="109"/>
      <c r="AI20" s="109"/>
      <c r="AJ20" s="140"/>
      <c r="AK20" s="140"/>
      <c r="AL20" s="140"/>
      <c r="AM20" s="140"/>
      <c r="AN20" s="140"/>
      <c r="AV20" s="164"/>
      <c r="AW20" s="164"/>
      <c r="AX20" s="164"/>
      <c r="AY20" s="164"/>
      <c r="AZ20" s="164"/>
      <c r="BA20" s="164"/>
      <c r="BB20" s="5"/>
    </row>
    <row r="21" spans="1:54 16359:16384" ht="20.25" customHeight="1" x14ac:dyDescent="0.2">
      <c r="A21" s="166">
        <v>2554</v>
      </c>
      <c r="B21" s="108">
        <v>17</v>
      </c>
      <c r="C21" s="108">
        <v>73</v>
      </c>
      <c r="D21" s="108"/>
      <c r="E21" s="108"/>
      <c r="F21" s="108"/>
      <c r="G21" s="108"/>
      <c r="H21" s="13"/>
      <c r="I21" s="109"/>
      <c r="X21" s="164"/>
      <c r="Y21" s="164"/>
      <c r="Z21" s="164"/>
      <c r="AA21" s="164"/>
      <c r="AB21" s="164"/>
      <c r="AC21" s="164"/>
      <c r="AD21" s="101"/>
      <c r="AE21" s="5"/>
      <c r="AF21" s="101"/>
      <c r="AG21" s="101"/>
      <c r="AH21" s="109"/>
      <c r="AI21" s="109"/>
      <c r="AJ21" s="140"/>
      <c r="AK21" s="140"/>
      <c r="AL21" s="140"/>
      <c r="AM21" s="140"/>
      <c r="AN21" s="140"/>
      <c r="AV21" s="164"/>
      <c r="AW21" s="164"/>
      <c r="AX21" s="164"/>
      <c r="AY21" s="164"/>
      <c r="AZ21" s="164"/>
      <c r="BA21" s="164"/>
      <c r="BB21" s="5"/>
    </row>
    <row r="22" spans="1:54 16359:16384" ht="20.25" customHeight="1" x14ac:dyDescent="0.2">
      <c r="A22" s="167"/>
      <c r="B22" s="108">
        <v>18</v>
      </c>
      <c r="C22" s="108">
        <v>77</v>
      </c>
      <c r="D22" s="108"/>
      <c r="E22" s="108"/>
      <c r="F22" s="108"/>
      <c r="G22" s="108"/>
      <c r="H22" s="13"/>
      <c r="I22" s="109"/>
      <c r="X22" s="109"/>
      <c r="Y22" s="109"/>
      <c r="Z22" s="109"/>
      <c r="AA22" s="109"/>
      <c r="AB22" s="109"/>
      <c r="AC22" s="109"/>
      <c r="AD22" s="109"/>
      <c r="AE22" s="109"/>
      <c r="AF22" s="109"/>
      <c r="AG22" s="109"/>
      <c r="AH22" s="109"/>
      <c r="AI22" s="109"/>
      <c r="AJ22" s="140"/>
      <c r="AK22" s="140"/>
      <c r="AL22" s="140"/>
      <c r="AM22" s="140"/>
      <c r="AN22" s="140"/>
    </row>
    <row r="23" spans="1:54 16359:16384" ht="20.25" customHeight="1" x14ac:dyDescent="0.2">
      <c r="A23" s="167"/>
      <c r="B23" s="108">
        <v>19</v>
      </c>
      <c r="C23" s="108">
        <v>62</v>
      </c>
      <c r="D23" s="108"/>
      <c r="E23" s="108"/>
      <c r="F23" s="108"/>
      <c r="G23" s="108"/>
      <c r="H23" s="13"/>
      <c r="I23" s="109"/>
      <c r="J23" s="160" t="s">
        <v>11</v>
      </c>
      <c r="K23" s="160"/>
      <c r="L23" s="160"/>
      <c r="M23" s="160"/>
      <c r="N23" s="109"/>
      <c r="W23" s="109"/>
      <c r="X23" s="109"/>
      <c r="Y23" s="109"/>
      <c r="Z23" s="109"/>
      <c r="AA23" s="80"/>
      <c r="AB23" s="109"/>
      <c r="AF23" s="109"/>
      <c r="AG23" s="109"/>
      <c r="AH23" s="160" t="s">
        <v>11</v>
      </c>
      <c r="AI23" s="160"/>
      <c r="AJ23" s="160"/>
      <c r="AK23" s="160"/>
      <c r="AL23" s="109"/>
    </row>
    <row r="24" spans="1:54 16359:16384" ht="20.25" customHeight="1" x14ac:dyDescent="0.2">
      <c r="A24" s="167"/>
      <c r="B24" s="108">
        <v>20</v>
      </c>
      <c r="C24" s="108">
        <v>76</v>
      </c>
      <c r="D24" s="108"/>
      <c r="E24" s="108"/>
      <c r="F24" s="108"/>
      <c r="G24" s="108"/>
      <c r="H24" s="13"/>
      <c r="I24" s="109"/>
      <c r="J24" s="160" t="s">
        <v>12</v>
      </c>
      <c r="K24" s="160"/>
      <c r="L24" s="160"/>
      <c r="M24" s="160"/>
      <c r="N24" s="160"/>
      <c r="O24" s="160"/>
      <c r="P24" s="160"/>
      <c r="Q24" s="160"/>
      <c r="R24" s="160"/>
      <c r="W24" s="109"/>
      <c r="X24" s="109"/>
      <c r="Y24" s="109"/>
      <c r="Z24" s="109"/>
      <c r="AA24" s="80"/>
      <c r="AB24" s="109"/>
      <c r="AF24" s="109"/>
      <c r="AG24" s="109"/>
      <c r="AH24" s="160" t="s">
        <v>12</v>
      </c>
      <c r="AI24" s="160"/>
      <c r="AJ24" s="160"/>
      <c r="AK24" s="160"/>
      <c r="AL24" s="160"/>
      <c r="AM24" s="160"/>
      <c r="AN24" s="160"/>
      <c r="AO24" s="160"/>
      <c r="AP24" s="160"/>
    </row>
    <row r="25" spans="1:54 16359:16384" ht="20.25" customHeight="1" thickBot="1" x14ac:dyDescent="0.25">
      <c r="A25" s="167">
        <v>2555</v>
      </c>
      <c r="B25" s="108">
        <v>21</v>
      </c>
      <c r="C25" s="108">
        <v>76</v>
      </c>
      <c r="D25" s="108"/>
      <c r="E25" s="108"/>
      <c r="F25" s="108"/>
      <c r="G25" s="108"/>
      <c r="H25" s="13"/>
      <c r="I25" s="109"/>
      <c r="J25" s="168" t="s">
        <v>29</v>
      </c>
      <c r="K25" s="168"/>
      <c r="L25" s="168"/>
      <c r="M25" s="168"/>
      <c r="N25" s="168"/>
      <c r="O25" s="109"/>
      <c r="P25" s="109"/>
      <c r="Q25" s="80"/>
      <c r="R25" s="109"/>
      <c r="S25" s="109"/>
      <c r="T25" s="109"/>
      <c r="U25" s="109"/>
      <c r="V25" s="80"/>
      <c r="W25" s="109"/>
      <c r="X25" s="109"/>
      <c r="Y25" s="109"/>
      <c r="Z25" s="109"/>
      <c r="AA25" s="80"/>
      <c r="AB25" s="109"/>
      <c r="AF25" s="109"/>
      <c r="AG25" s="109"/>
      <c r="AH25" s="179" t="s">
        <v>29</v>
      </c>
      <c r="AI25" s="179"/>
      <c r="AJ25" s="179"/>
      <c r="AK25" s="179"/>
      <c r="AL25" s="179"/>
      <c r="AM25" s="109"/>
      <c r="AN25" s="109"/>
      <c r="AO25" s="80"/>
      <c r="AP25" s="109"/>
    </row>
    <row r="26" spans="1:54 16359:16384" ht="20.25" customHeight="1" x14ac:dyDescent="0.2">
      <c r="A26" s="167"/>
      <c r="B26" s="108">
        <v>22</v>
      </c>
      <c r="C26" s="108">
        <v>80</v>
      </c>
      <c r="D26" s="108"/>
      <c r="E26" s="108"/>
      <c r="F26" s="108"/>
      <c r="G26" s="108"/>
      <c r="H26" s="13"/>
      <c r="I26" s="109"/>
      <c r="J26" s="169" t="s">
        <v>6</v>
      </c>
      <c r="K26" s="171"/>
      <c r="L26" s="172"/>
      <c r="M26" s="153" t="s">
        <v>73</v>
      </c>
      <c r="N26" s="172"/>
      <c r="O26" s="153" t="s">
        <v>49</v>
      </c>
      <c r="P26" s="6"/>
      <c r="Q26" s="129"/>
      <c r="R26" s="146"/>
      <c r="S26" s="146"/>
      <c r="T26" s="129"/>
      <c r="U26" s="80"/>
      <c r="V26" s="109"/>
      <c r="W26" s="109"/>
      <c r="X26" s="109"/>
      <c r="Y26" s="109"/>
      <c r="Z26" s="109"/>
      <c r="AA26" s="109"/>
      <c r="AE26" s="109"/>
      <c r="AF26" s="109"/>
      <c r="AH26" s="169" t="s">
        <v>6</v>
      </c>
      <c r="AI26" s="171"/>
      <c r="AJ26" s="172"/>
      <c r="AK26" s="153" t="s">
        <v>73</v>
      </c>
      <c r="AL26" s="172"/>
      <c r="AM26" s="153" t="s">
        <v>49</v>
      </c>
      <c r="AN26" s="106"/>
    </row>
    <row r="27" spans="1:54 16359:16384" ht="20.25" customHeight="1" thickBot="1" x14ac:dyDescent="0.25">
      <c r="A27" s="167"/>
      <c r="B27" s="108">
        <v>23</v>
      </c>
      <c r="C27" s="108">
        <v>66</v>
      </c>
      <c r="D27" s="108"/>
      <c r="E27" s="108"/>
      <c r="F27" s="108"/>
      <c r="G27" s="108"/>
      <c r="H27" s="13"/>
      <c r="I27" s="109"/>
      <c r="J27" s="170"/>
      <c r="K27" s="177"/>
      <c r="L27" s="178"/>
      <c r="M27" s="154"/>
      <c r="N27" s="178"/>
      <c r="O27" s="154"/>
      <c r="P27" s="6"/>
      <c r="Q27" s="129"/>
      <c r="R27" s="129"/>
      <c r="S27" s="129"/>
      <c r="T27" s="129"/>
      <c r="U27" s="80"/>
      <c r="V27" s="109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H27" s="170"/>
      <c r="AI27" s="177"/>
      <c r="AJ27" s="178"/>
      <c r="AK27" s="154"/>
      <c r="AL27" s="178"/>
      <c r="AM27" s="154"/>
    </row>
    <row r="28" spans="1:54 16359:16384" ht="20.25" customHeight="1" x14ac:dyDescent="0.2">
      <c r="A28" s="167"/>
      <c r="B28" s="108">
        <v>24</v>
      </c>
      <c r="C28" s="108">
        <v>82</v>
      </c>
      <c r="D28" s="108"/>
      <c r="E28" s="108"/>
      <c r="F28" s="108"/>
      <c r="G28" s="108"/>
      <c r="H28" s="13"/>
      <c r="I28" s="109"/>
      <c r="J28" s="169">
        <v>2550</v>
      </c>
      <c r="K28" s="15">
        <v>1</v>
      </c>
      <c r="L28" s="107">
        <v>55</v>
      </c>
      <c r="M28" s="17">
        <f>L28-$U$14</f>
        <v>55</v>
      </c>
      <c r="N28" s="107">
        <f t="shared" ref="N28:N31" si="0">K28^2</f>
        <v>1</v>
      </c>
      <c r="O28" s="17">
        <f t="shared" ref="O28:O31" si="1">K28*M28</f>
        <v>55</v>
      </c>
      <c r="Q28" s="141"/>
      <c r="AB28" s="109"/>
      <c r="AC28" s="109"/>
      <c r="AD28" s="109"/>
      <c r="AE28" s="109"/>
      <c r="AF28" s="109"/>
      <c r="AH28" s="158">
        <v>2550</v>
      </c>
      <c r="AI28" s="147">
        <v>1</v>
      </c>
      <c r="AJ28" s="107">
        <v>55</v>
      </c>
      <c r="AK28" s="17" t="e">
        <f>AJ28/$AS$14</f>
        <v>#DIV/0!</v>
      </c>
      <c r="AL28" s="107">
        <f>AI28^2</f>
        <v>1</v>
      </c>
      <c r="AM28" s="17" t="e">
        <f>AI28*AK28</f>
        <v>#DIV/0!</v>
      </c>
    </row>
    <row r="29" spans="1:54 16359:16384" ht="20.25" customHeight="1" x14ac:dyDescent="0.2">
      <c r="A29" s="166">
        <v>2556</v>
      </c>
      <c r="B29" s="108">
        <v>25</v>
      </c>
      <c r="C29" s="108">
        <v>82</v>
      </c>
      <c r="D29" s="108"/>
      <c r="E29" s="108"/>
      <c r="F29" s="108"/>
      <c r="G29" s="108"/>
      <c r="H29" s="13"/>
      <c r="I29" s="109"/>
      <c r="J29" s="158"/>
      <c r="K29" s="15">
        <v>2</v>
      </c>
      <c r="L29" s="108">
        <v>58</v>
      </c>
      <c r="M29" s="19">
        <f>L29-$U$15</f>
        <v>58</v>
      </c>
      <c r="N29" s="108">
        <f t="shared" si="0"/>
        <v>4</v>
      </c>
      <c r="O29" s="19">
        <f t="shared" si="1"/>
        <v>116</v>
      </c>
      <c r="Q29" s="141"/>
      <c r="AB29" s="82"/>
      <c r="AC29" s="109"/>
      <c r="AD29" s="109"/>
      <c r="AE29" s="109"/>
      <c r="AF29" s="109"/>
      <c r="AH29" s="158"/>
      <c r="AI29" s="15">
        <v>2</v>
      </c>
      <c r="AJ29" s="108">
        <v>58</v>
      </c>
      <c r="AK29" s="17" t="e">
        <f>AJ29/$AS$15</f>
        <v>#DIV/0!</v>
      </c>
      <c r="AL29" s="107">
        <f t="shared" ref="AL29:AL67" si="2">AI29^2</f>
        <v>4</v>
      </c>
      <c r="AM29" s="17" t="e">
        <f t="shared" ref="AM29:AM67" si="3">AI29*AK29</f>
        <v>#DIV/0!</v>
      </c>
    </row>
    <row r="30" spans="1:54 16359:16384" ht="20.25" customHeight="1" x14ac:dyDescent="0.2">
      <c r="A30" s="167"/>
      <c r="B30" s="108">
        <v>26</v>
      </c>
      <c r="C30" s="108">
        <v>85</v>
      </c>
      <c r="D30" s="108"/>
      <c r="E30" s="108"/>
      <c r="F30" s="108"/>
      <c r="G30" s="108"/>
      <c r="H30" s="13"/>
      <c r="I30" s="109"/>
      <c r="J30" s="158"/>
      <c r="K30" s="15">
        <v>3</v>
      </c>
      <c r="L30" s="108">
        <v>50</v>
      </c>
      <c r="M30" s="19">
        <f>L30-$U$16</f>
        <v>50</v>
      </c>
      <c r="N30" s="108">
        <f t="shared" si="0"/>
        <v>9</v>
      </c>
      <c r="O30" s="19">
        <f t="shared" si="1"/>
        <v>150</v>
      </c>
      <c r="Q30" s="141"/>
      <c r="AB30" s="83"/>
      <c r="AC30" s="109"/>
      <c r="AD30" s="109"/>
      <c r="AE30" s="109"/>
      <c r="AF30" s="109"/>
      <c r="AH30" s="158"/>
      <c r="AI30" s="15">
        <v>3</v>
      </c>
      <c r="AJ30" s="108">
        <v>50</v>
      </c>
      <c r="AK30" s="17" t="e">
        <f>AJ30/$AS$16</f>
        <v>#DIV/0!</v>
      </c>
      <c r="AL30" s="107">
        <f t="shared" si="2"/>
        <v>9</v>
      </c>
      <c r="AM30" s="17" t="e">
        <f t="shared" si="3"/>
        <v>#DIV/0!</v>
      </c>
    </row>
    <row r="31" spans="1:54 16359:16384" ht="20.25" customHeight="1" x14ac:dyDescent="0.2">
      <c r="A31" s="167"/>
      <c r="B31" s="108">
        <v>27</v>
      </c>
      <c r="C31" s="108">
        <v>71</v>
      </c>
      <c r="D31" s="108"/>
      <c r="E31" s="108"/>
      <c r="F31" s="108"/>
      <c r="G31" s="108"/>
      <c r="H31" s="13"/>
      <c r="I31" s="109"/>
      <c r="J31" s="159"/>
      <c r="K31" s="15">
        <v>4</v>
      </c>
      <c r="L31" s="108">
        <v>60</v>
      </c>
      <c r="M31" s="19">
        <f>L31-$U$17</f>
        <v>60</v>
      </c>
      <c r="N31" s="108">
        <f t="shared" si="0"/>
        <v>16</v>
      </c>
      <c r="O31" s="19">
        <f t="shared" si="1"/>
        <v>240</v>
      </c>
      <c r="Q31" s="141"/>
      <c r="AB31" s="82"/>
      <c r="AC31" s="109"/>
      <c r="AD31" s="109"/>
      <c r="AE31" s="109"/>
      <c r="AF31" s="109"/>
      <c r="AH31" s="159"/>
      <c r="AI31" s="15">
        <v>4</v>
      </c>
      <c r="AJ31" s="108">
        <v>60</v>
      </c>
      <c r="AK31" s="17" t="e">
        <f>AJ31/$AS$17</f>
        <v>#DIV/0!</v>
      </c>
      <c r="AL31" s="107">
        <f t="shared" si="2"/>
        <v>16</v>
      </c>
      <c r="AM31" s="17" t="e">
        <f t="shared" si="3"/>
        <v>#DIV/0!</v>
      </c>
    </row>
    <row r="32" spans="1:54 16359:16384" ht="20.25" customHeight="1" x14ac:dyDescent="0.2">
      <c r="A32" s="167"/>
      <c r="B32" s="108">
        <v>28</v>
      </c>
      <c r="C32" s="108">
        <v>85</v>
      </c>
      <c r="D32" s="108"/>
      <c r="E32" s="108"/>
      <c r="F32" s="108"/>
      <c r="G32" s="108"/>
      <c r="H32" s="13"/>
      <c r="I32" s="109"/>
      <c r="J32" s="157">
        <v>2551</v>
      </c>
      <c r="K32" s="15">
        <v>5</v>
      </c>
      <c r="L32" s="108">
        <v>61</v>
      </c>
      <c r="M32" s="17"/>
      <c r="N32" s="149"/>
      <c r="O32" s="17"/>
      <c r="Q32" s="141"/>
      <c r="AB32" s="109"/>
      <c r="AC32" s="109"/>
      <c r="AD32" s="109"/>
      <c r="AE32" s="109"/>
      <c r="AF32" s="109"/>
      <c r="AH32" s="157">
        <v>2551</v>
      </c>
      <c r="AI32" s="15">
        <v>5</v>
      </c>
      <c r="AJ32" s="108">
        <v>61</v>
      </c>
      <c r="AK32" s="17"/>
      <c r="AL32" s="107"/>
      <c r="AM32" s="17"/>
    </row>
    <row r="33" spans="1:39" ht="20.25" customHeight="1" x14ac:dyDescent="0.2">
      <c r="A33" s="167">
        <v>2557</v>
      </c>
      <c r="B33" s="108">
        <v>29</v>
      </c>
      <c r="C33" s="108">
        <v>85</v>
      </c>
      <c r="D33" s="108"/>
      <c r="E33" s="108"/>
      <c r="F33" s="108"/>
      <c r="G33" s="108"/>
      <c r="H33" s="13"/>
      <c r="I33" s="109"/>
      <c r="J33" s="158"/>
      <c r="K33" s="15">
        <v>6</v>
      </c>
      <c r="L33" s="108">
        <v>62</v>
      </c>
      <c r="M33" s="19"/>
      <c r="N33" s="150"/>
      <c r="O33" s="19"/>
      <c r="Q33" s="141"/>
      <c r="AB33" s="82"/>
      <c r="AC33" s="109"/>
      <c r="AD33" s="109"/>
      <c r="AE33" s="109"/>
      <c r="AF33" s="109"/>
      <c r="AH33" s="158"/>
      <c r="AI33" s="15">
        <v>6</v>
      </c>
      <c r="AJ33" s="108">
        <v>62</v>
      </c>
      <c r="AK33" s="17"/>
      <c r="AL33" s="107"/>
      <c r="AM33" s="17"/>
    </row>
    <row r="34" spans="1:39" ht="20.25" customHeight="1" x14ac:dyDescent="0.2">
      <c r="A34" s="167"/>
      <c r="B34" s="108">
        <v>30</v>
      </c>
      <c r="C34" s="108">
        <v>89</v>
      </c>
      <c r="D34" s="108"/>
      <c r="E34" s="108"/>
      <c r="F34" s="108"/>
      <c r="G34" s="108"/>
      <c r="H34" s="13"/>
      <c r="I34" s="109"/>
      <c r="J34" s="158"/>
      <c r="K34" s="15">
        <v>7</v>
      </c>
      <c r="L34" s="108">
        <v>54</v>
      </c>
      <c r="M34" s="19"/>
      <c r="N34" s="150"/>
      <c r="O34" s="19"/>
      <c r="Q34" s="141"/>
      <c r="AB34" s="109"/>
      <c r="AC34" s="109"/>
      <c r="AD34" s="109"/>
      <c r="AE34" s="109"/>
      <c r="AF34" s="109"/>
      <c r="AH34" s="158"/>
      <c r="AI34" s="15">
        <v>7</v>
      </c>
      <c r="AJ34" s="108">
        <v>54</v>
      </c>
      <c r="AK34" s="17"/>
      <c r="AL34" s="107"/>
      <c r="AM34" s="17"/>
    </row>
    <row r="35" spans="1:39" ht="20.25" customHeight="1" x14ac:dyDescent="0.2">
      <c r="A35" s="167"/>
      <c r="B35" s="108">
        <v>31</v>
      </c>
      <c r="C35" s="108">
        <v>73</v>
      </c>
      <c r="D35" s="108"/>
      <c r="E35" s="108"/>
      <c r="F35" s="108"/>
      <c r="G35" s="108"/>
      <c r="H35" s="13"/>
      <c r="I35" s="109"/>
      <c r="J35" s="159"/>
      <c r="K35" s="15">
        <v>8</v>
      </c>
      <c r="L35" s="108">
        <v>62</v>
      </c>
      <c r="M35" s="19"/>
      <c r="N35" s="150"/>
      <c r="O35" s="19"/>
      <c r="Q35" s="141"/>
      <c r="R35" s="80"/>
      <c r="S35" s="142"/>
      <c r="T35" s="109"/>
      <c r="U35" s="80"/>
      <c r="V35" s="109"/>
      <c r="W35" s="109"/>
      <c r="X35" s="109"/>
      <c r="Y35" s="109"/>
      <c r="Z35" s="109"/>
      <c r="AA35" s="109"/>
      <c r="AB35" s="109"/>
      <c r="AC35" s="109"/>
      <c r="AD35" s="109"/>
      <c r="AE35" s="109"/>
      <c r="AF35" s="109"/>
      <c r="AH35" s="159"/>
      <c r="AI35" s="15">
        <v>8</v>
      </c>
      <c r="AJ35" s="108">
        <v>62</v>
      </c>
      <c r="AK35" s="17"/>
      <c r="AL35" s="107"/>
      <c r="AM35" s="17"/>
    </row>
    <row r="36" spans="1:39" ht="20.25" customHeight="1" x14ac:dyDescent="0.2">
      <c r="A36" s="167"/>
      <c r="B36" s="108">
        <v>32</v>
      </c>
      <c r="C36" s="108">
        <v>89</v>
      </c>
      <c r="D36" s="108"/>
      <c r="E36" s="108"/>
      <c r="F36" s="108"/>
      <c r="G36" s="108"/>
      <c r="H36" s="13"/>
      <c r="I36" s="109"/>
      <c r="J36" s="157">
        <v>2552</v>
      </c>
      <c r="K36" s="15">
        <v>9</v>
      </c>
      <c r="L36" s="108">
        <v>65</v>
      </c>
      <c r="M36" s="17"/>
      <c r="N36" s="149"/>
      <c r="O36" s="17"/>
      <c r="Q36" s="141"/>
      <c r="AB36" s="109"/>
      <c r="AC36" s="109"/>
      <c r="AD36" s="109"/>
      <c r="AE36" s="109"/>
      <c r="AF36" s="109"/>
      <c r="AH36" s="157">
        <v>2552</v>
      </c>
      <c r="AI36" s="15">
        <v>9</v>
      </c>
      <c r="AJ36" s="108">
        <v>65</v>
      </c>
      <c r="AK36" s="17"/>
      <c r="AL36" s="107"/>
      <c r="AM36" s="17"/>
    </row>
    <row r="37" spans="1:39" ht="20.25" customHeight="1" x14ac:dyDescent="0.2">
      <c r="A37" s="166">
        <v>2558</v>
      </c>
      <c r="B37" s="108">
        <v>33</v>
      </c>
      <c r="C37" s="108">
        <v>90</v>
      </c>
      <c r="D37" s="108"/>
      <c r="E37" s="108"/>
      <c r="F37" s="108"/>
      <c r="G37" s="108"/>
      <c r="H37" s="13"/>
      <c r="I37" s="109"/>
      <c r="J37" s="158"/>
      <c r="K37" s="15">
        <v>10</v>
      </c>
      <c r="L37" s="108">
        <v>66</v>
      </c>
      <c r="M37" s="19"/>
      <c r="N37" s="150"/>
      <c r="O37" s="19"/>
      <c r="Q37" s="141"/>
      <c r="AB37" s="109"/>
      <c r="AC37" s="109"/>
      <c r="AD37" s="109"/>
      <c r="AE37" s="109"/>
      <c r="AF37" s="109"/>
      <c r="AH37" s="158"/>
      <c r="AI37" s="15">
        <v>10</v>
      </c>
      <c r="AJ37" s="108">
        <v>66</v>
      </c>
      <c r="AK37" s="17"/>
      <c r="AL37" s="107"/>
      <c r="AM37" s="17"/>
    </row>
    <row r="38" spans="1:39" ht="20.25" customHeight="1" x14ac:dyDescent="0.2">
      <c r="A38" s="167"/>
      <c r="B38" s="108">
        <v>34</v>
      </c>
      <c r="C38" s="108">
        <v>80</v>
      </c>
      <c r="D38" s="108"/>
      <c r="E38" s="108"/>
      <c r="F38" s="108"/>
      <c r="G38" s="108"/>
      <c r="H38" s="13"/>
      <c r="I38" s="109"/>
      <c r="J38" s="158"/>
      <c r="K38" s="15">
        <v>11</v>
      </c>
      <c r="L38" s="108">
        <v>56</v>
      </c>
      <c r="M38" s="19"/>
      <c r="N38" s="150"/>
      <c r="O38" s="19"/>
      <c r="Q38" s="141"/>
      <c r="AB38" s="109"/>
      <c r="AC38" s="109"/>
      <c r="AD38" s="109"/>
      <c r="AE38" s="109"/>
      <c r="AF38" s="109"/>
      <c r="AH38" s="158"/>
      <c r="AI38" s="15">
        <v>11</v>
      </c>
      <c r="AJ38" s="108">
        <v>56</v>
      </c>
      <c r="AK38" s="17"/>
      <c r="AL38" s="107"/>
      <c r="AM38" s="17"/>
    </row>
    <row r="39" spans="1:39" ht="20.25" customHeight="1" x14ac:dyDescent="0.2">
      <c r="A39" s="167"/>
      <c r="B39" s="108">
        <v>35</v>
      </c>
      <c r="C39" s="108">
        <v>78</v>
      </c>
      <c r="D39" s="108"/>
      <c r="E39" s="108"/>
      <c r="F39" s="108"/>
      <c r="G39" s="108"/>
      <c r="H39" s="13"/>
      <c r="I39" s="109"/>
      <c r="J39" s="159"/>
      <c r="K39" s="15">
        <v>12</v>
      </c>
      <c r="L39" s="108">
        <v>65</v>
      </c>
      <c r="M39" s="19"/>
      <c r="N39" s="150"/>
      <c r="O39" s="19"/>
      <c r="Q39" s="141"/>
      <c r="AB39" s="109"/>
      <c r="AC39" s="109"/>
      <c r="AD39" s="109"/>
      <c r="AE39" s="109"/>
      <c r="AF39" s="109"/>
      <c r="AH39" s="159"/>
      <c r="AI39" s="15">
        <v>12</v>
      </c>
      <c r="AJ39" s="108">
        <v>65</v>
      </c>
      <c r="AK39" s="17"/>
      <c r="AL39" s="107"/>
      <c r="AM39" s="17"/>
    </row>
    <row r="40" spans="1:39" ht="20.25" customHeight="1" x14ac:dyDescent="0.2">
      <c r="A40" s="167"/>
      <c r="B40" s="108">
        <v>36</v>
      </c>
      <c r="C40" s="108">
        <v>96</v>
      </c>
      <c r="D40" s="108"/>
      <c r="E40" s="108"/>
      <c r="F40" s="108"/>
      <c r="G40" s="108"/>
      <c r="H40" s="13"/>
      <c r="I40" s="109"/>
      <c r="J40" s="157">
        <v>2553</v>
      </c>
      <c r="K40" s="15">
        <v>13</v>
      </c>
      <c r="L40" s="108">
        <v>67</v>
      </c>
      <c r="M40" s="17"/>
      <c r="N40" s="149"/>
      <c r="O40" s="17"/>
      <c r="Q40" s="141"/>
      <c r="AB40" s="109"/>
      <c r="AC40" s="109"/>
      <c r="AD40" s="109"/>
      <c r="AE40" s="109"/>
      <c r="AF40" s="109"/>
      <c r="AH40" s="157">
        <v>2553</v>
      </c>
      <c r="AI40" s="15">
        <v>13</v>
      </c>
      <c r="AJ40" s="108">
        <v>67</v>
      </c>
      <c r="AK40" s="17"/>
      <c r="AL40" s="107"/>
      <c r="AM40" s="17"/>
    </row>
    <row r="41" spans="1:39" ht="20.25" customHeight="1" x14ac:dyDescent="0.2">
      <c r="A41" s="167">
        <v>2559</v>
      </c>
      <c r="B41" s="108">
        <v>37</v>
      </c>
      <c r="C41" s="108">
        <v>96</v>
      </c>
      <c r="D41" s="108"/>
      <c r="E41" s="108"/>
      <c r="F41" s="108"/>
      <c r="G41" s="108"/>
      <c r="H41" s="13"/>
      <c r="I41" s="109"/>
      <c r="J41" s="158"/>
      <c r="K41" s="15">
        <v>14</v>
      </c>
      <c r="L41" s="108">
        <v>71</v>
      </c>
      <c r="M41" s="19"/>
      <c r="N41" s="150"/>
      <c r="O41" s="19"/>
      <c r="Q41" s="141"/>
      <c r="AB41" s="109"/>
      <c r="AC41" s="109"/>
      <c r="AD41" s="109"/>
      <c r="AE41" s="109"/>
      <c r="AF41" s="109"/>
      <c r="AH41" s="158"/>
      <c r="AI41" s="15">
        <v>14</v>
      </c>
      <c r="AJ41" s="108">
        <v>71</v>
      </c>
      <c r="AK41" s="17"/>
      <c r="AL41" s="107"/>
      <c r="AM41" s="17"/>
    </row>
    <row r="42" spans="1:39" ht="20.25" customHeight="1" x14ac:dyDescent="0.2">
      <c r="A42" s="167"/>
      <c r="B42" s="108">
        <v>38</v>
      </c>
      <c r="C42" s="108">
        <v>101</v>
      </c>
      <c r="D42" s="113"/>
      <c r="E42" s="113"/>
      <c r="F42" s="113"/>
      <c r="G42" s="113"/>
      <c r="H42" s="36"/>
      <c r="I42" s="109"/>
      <c r="J42" s="158"/>
      <c r="K42" s="15">
        <v>15</v>
      </c>
      <c r="L42" s="108">
        <v>59</v>
      </c>
      <c r="M42" s="19"/>
      <c r="N42" s="150"/>
      <c r="O42" s="19"/>
      <c r="Q42" s="141"/>
      <c r="AB42" s="109"/>
      <c r="AC42" s="109"/>
      <c r="AD42" s="109"/>
      <c r="AE42" s="109"/>
      <c r="AF42" s="109"/>
      <c r="AH42" s="158"/>
      <c r="AI42" s="15">
        <v>15</v>
      </c>
      <c r="AJ42" s="108">
        <v>59</v>
      </c>
      <c r="AK42" s="17"/>
      <c r="AL42" s="107"/>
      <c r="AM42" s="17"/>
    </row>
    <row r="43" spans="1:39" ht="20.25" customHeight="1" x14ac:dyDescent="0.2">
      <c r="A43" s="167"/>
      <c r="B43" s="108">
        <v>39</v>
      </c>
      <c r="C43" s="37">
        <v>83</v>
      </c>
      <c r="D43" s="38"/>
      <c r="E43" s="39"/>
      <c r="F43" s="39"/>
      <c r="G43" s="39"/>
      <c r="H43" s="40"/>
      <c r="I43" s="109"/>
      <c r="J43" s="159"/>
      <c r="K43" s="15">
        <v>16</v>
      </c>
      <c r="L43" s="108">
        <v>72</v>
      </c>
      <c r="M43" s="19"/>
      <c r="N43" s="150"/>
      <c r="O43" s="19"/>
      <c r="Q43" s="141"/>
      <c r="R43" s="80"/>
      <c r="S43" s="142"/>
      <c r="T43" s="109"/>
      <c r="U43" s="80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09"/>
      <c r="AH43" s="159"/>
      <c r="AI43" s="15">
        <v>16</v>
      </c>
      <c r="AJ43" s="108">
        <v>72</v>
      </c>
      <c r="AK43" s="17"/>
      <c r="AL43" s="107"/>
      <c r="AM43" s="17"/>
    </row>
    <row r="44" spans="1:39" ht="20.25" customHeight="1" x14ac:dyDescent="0.2">
      <c r="A44" s="167"/>
      <c r="B44" s="108">
        <v>40</v>
      </c>
      <c r="C44" s="37">
        <v>102</v>
      </c>
      <c r="D44" s="41"/>
      <c r="E44" s="42"/>
      <c r="F44" s="42"/>
      <c r="G44" s="42"/>
      <c r="H44" s="43"/>
      <c r="I44" s="109"/>
      <c r="J44" s="157">
        <v>2554</v>
      </c>
      <c r="K44" s="15">
        <v>17</v>
      </c>
      <c r="L44" s="108">
        <v>73</v>
      </c>
      <c r="M44" s="17"/>
      <c r="N44" s="149"/>
      <c r="O44" s="17"/>
      <c r="Q44" s="141"/>
      <c r="R44" s="80"/>
      <c r="S44" s="142"/>
      <c r="T44" s="109"/>
      <c r="U44" s="80"/>
      <c r="V44" s="109"/>
      <c r="W44" s="109"/>
      <c r="X44" s="109"/>
      <c r="Y44" s="109"/>
      <c r="Z44" s="109"/>
      <c r="AA44" s="109"/>
      <c r="AB44" s="109"/>
      <c r="AC44" s="109"/>
      <c r="AD44" s="109"/>
      <c r="AE44" s="109"/>
      <c r="AF44" s="109"/>
      <c r="AH44" s="157">
        <v>2554</v>
      </c>
      <c r="AI44" s="15">
        <v>17</v>
      </c>
      <c r="AJ44" s="108">
        <v>73</v>
      </c>
      <c r="AK44" s="17"/>
      <c r="AL44" s="107"/>
      <c r="AM44" s="17"/>
    </row>
    <row r="45" spans="1:39" ht="20.25" customHeight="1" x14ac:dyDescent="0.2">
      <c r="A45" s="109"/>
      <c r="B45" s="109"/>
      <c r="C45" s="109"/>
      <c r="D45" s="109"/>
      <c r="E45" s="109"/>
      <c r="F45" s="109"/>
      <c r="G45" s="109"/>
      <c r="H45" s="109"/>
      <c r="I45" s="109"/>
      <c r="J45" s="158"/>
      <c r="K45" s="15">
        <v>18</v>
      </c>
      <c r="L45" s="108">
        <v>77</v>
      </c>
      <c r="M45" s="19"/>
      <c r="N45" s="150"/>
      <c r="O45" s="19"/>
      <c r="Q45" s="141"/>
      <c r="R45" s="80"/>
      <c r="S45" s="142"/>
      <c r="T45" s="109"/>
      <c r="U45" s="80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H45" s="158"/>
      <c r="AI45" s="15">
        <v>18</v>
      </c>
      <c r="AJ45" s="108">
        <v>77</v>
      </c>
      <c r="AK45" s="17"/>
      <c r="AL45" s="107"/>
      <c r="AM45" s="17"/>
    </row>
    <row r="46" spans="1:39" ht="20.25" customHeight="1" x14ac:dyDescent="0.2">
      <c r="A46" s="109"/>
      <c r="B46" s="109"/>
      <c r="C46" s="109"/>
      <c r="D46" s="109" t="s">
        <v>19</v>
      </c>
      <c r="E46" s="109"/>
      <c r="F46" s="109"/>
      <c r="G46" s="109"/>
      <c r="H46" s="109"/>
      <c r="I46" s="109"/>
      <c r="J46" s="158"/>
      <c r="K46" s="15">
        <v>19</v>
      </c>
      <c r="L46" s="108">
        <v>62</v>
      </c>
      <c r="M46" s="19"/>
      <c r="N46" s="150"/>
      <c r="O46" s="19"/>
      <c r="Q46" s="141"/>
      <c r="R46" s="80"/>
      <c r="S46" s="142"/>
      <c r="T46" s="109"/>
      <c r="U46" s="80"/>
      <c r="V46" s="109"/>
      <c r="W46" s="109"/>
      <c r="X46" s="109"/>
      <c r="Y46" s="109"/>
      <c r="Z46" s="109"/>
      <c r="AA46" s="109"/>
      <c r="AB46" s="109"/>
      <c r="AC46" s="109"/>
      <c r="AD46" s="109"/>
      <c r="AE46" s="109"/>
      <c r="AF46" s="109"/>
      <c r="AH46" s="158"/>
      <c r="AI46" s="15">
        <v>19</v>
      </c>
      <c r="AJ46" s="108">
        <v>62</v>
      </c>
      <c r="AK46" s="17"/>
      <c r="AL46" s="107"/>
      <c r="AM46" s="17"/>
    </row>
    <row r="47" spans="1:39" ht="20.25" customHeight="1" x14ac:dyDescent="0.2">
      <c r="A47" s="109"/>
      <c r="B47" s="109"/>
      <c r="C47" s="109"/>
      <c r="D47" s="45" t="s">
        <v>20</v>
      </c>
      <c r="E47" s="109" t="s">
        <v>38</v>
      </c>
      <c r="F47" s="109"/>
      <c r="G47" s="109"/>
      <c r="H47" s="109"/>
      <c r="I47" s="109"/>
      <c r="J47" s="159"/>
      <c r="K47" s="15">
        <v>20</v>
      </c>
      <c r="L47" s="108">
        <v>76</v>
      </c>
      <c r="M47" s="19"/>
      <c r="N47" s="150"/>
      <c r="O47" s="19"/>
      <c r="Q47" s="141"/>
      <c r="R47" s="80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H47" s="159"/>
      <c r="AI47" s="15">
        <v>20</v>
      </c>
      <c r="AJ47" s="108">
        <v>76</v>
      </c>
      <c r="AK47" s="17"/>
      <c r="AL47" s="107"/>
      <c r="AM47" s="17"/>
    </row>
    <row r="48" spans="1:39" ht="20.25" customHeight="1" x14ac:dyDescent="0.2">
      <c r="A48" s="109"/>
      <c r="B48" s="109"/>
      <c r="C48" s="109"/>
      <c r="D48" s="109"/>
      <c r="E48" s="109"/>
      <c r="F48" s="109"/>
      <c r="G48" s="109"/>
      <c r="H48" s="109"/>
      <c r="I48" s="109"/>
      <c r="J48" s="157">
        <v>2555</v>
      </c>
      <c r="K48" s="15">
        <v>21</v>
      </c>
      <c r="L48" s="108">
        <v>76</v>
      </c>
      <c r="M48" s="17"/>
      <c r="N48" s="149"/>
      <c r="O48" s="17"/>
      <c r="Q48" s="141"/>
      <c r="R48" s="80"/>
      <c r="S48" s="109"/>
      <c r="T48" s="109"/>
      <c r="U48" s="109"/>
      <c r="V48" s="148"/>
      <c r="W48" s="148"/>
      <c r="X48" s="148"/>
      <c r="Y48" s="148"/>
      <c r="Z48" s="148"/>
      <c r="AA48" s="148"/>
      <c r="AB48" s="109"/>
      <c r="AC48" s="109"/>
      <c r="AD48" s="109"/>
      <c r="AE48" s="109"/>
      <c r="AF48" s="109"/>
      <c r="AH48" s="157">
        <v>2555</v>
      </c>
      <c r="AI48" s="15">
        <v>21</v>
      </c>
      <c r="AJ48" s="108">
        <v>76</v>
      </c>
      <c r="AK48" s="17"/>
      <c r="AL48" s="107"/>
      <c r="AM48" s="17"/>
    </row>
    <row r="49" spans="1:50" ht="20.25" customHeight="1" x14ac:dyDescent="0.2">
      <c r="A49" s="109"/>
      <c r="B49" s="109"/>
      <c r="C49" s="109"/>
      <c r="D49" s="109"/>
      <c r="E49" s="109"/>
      <c r="F49" s="109"/>
      <c r="G49" s="109"/>
      <c r="H49" s="109"/>
      <c r="I49" s="109"/>
      <c r="J49" s="158"/>
      <c r="K49" s="15">
        <v>22</v>
      </c>
      <c r="L49" s="108">
        <v>80</v>
      </c>
      <c r="M49" s="19"/>
      <c r="N49" s="150"/>
      <c r="O49" s="19"/>
      <c r="Q49" s="141"/>
      <c r="R49" s="80"/>
      <c r="S49" s="109"/>
      <c r="T49" s="109"/>
      <c r="U49" s="109"/>
      <c r="V49" s="109"/>
      <c r="W49" s="109"/>
      <c r="X49" s="109"/>
      <c r="Y49" s="109"/>
      <c r="Z49" s="109"/>
      <c r="AA49" s="109"/>
      <c r="AB49" s="109"/>
      <c r="AC49" s="109"/>
      <c r="AD49" s="109"/>
      <c r="AE49" s="109"/>
      <c r="AF49" s="109"/>
      <c r="AH49" s="158"/>
      <c r="AI49" s="15">
        <v>22</v>
      </c>
      <c r="AJ49" s="108">
        <v>80</v>
      </c>
      <c r="AK49" s="17"/>
      <c r="AL49" s="107"/>
      <c r="AM49" s="17"/>
    </row>
    <row r="50" spans="1:50" ht="20.25" customHeight="1" x14ac:dyDescent="0.2">
      <c r="A50" s="109"/>
      <c r="B50" s="109"/>
      <c r="C50" s="109"/>
      <c r="D50" s="109"/>
      <c r="E50" s="109"/>
      <c r="F50" s="109"/>
      <c r="G50" s="109"/>
      <c r="H50" s="109"/>
      <c r="I50" s="109"/>
      <c r="J50" s="158"/>
      <c r="K50" s="15">
        <v>23</v>
      </c>
      <c r="L50" s="108">
        <v>66</v>
      </c>
      <c r="M50" s="19"/>
      <c r="N50" s="150"/>
      <c r="O50" s="19"/>
      <c r="Q50" s="141"/>
      <c r="R50" s="80"/>
      <c r="S50" s="109"/>
      <c r="T50" s="109"/>
      <c r="U50" s="109"/>
      <c r="V50" s="109"/>
      <c r="W50" s="109"/>
      <c r="X50" s="109"/>
      <c r="Y50" s="109"/>
      <c r="Z50" s="109"/>
      <c r="AA50" s="109"/>
      <c r="AB50" s="109"/>
      <c r="AC50" s="109"/>
      <c r="AD50" s="109"/>
      <c r="AE50" s="109"/>
      <c r="AF50" s="109"/>
      <c r="AH50" s="158"/>
      <c r="AI50" s="15">
        <v>23</v>
      </c>
      <c r="AJ50" s="108">
        <v>66</v>
      </c>
      <c r="AK50" s="17"/>
      <c r="AL50" s="107"/>
      <c r="AM50" s="17"/>
    </row>
    <row r="51" spans="1:50" ht="20.25" customHeight="1" x14ac:dyDescent="0.2">
      <c r="A51" s="109"/>
      <c r="B51" s="109"/>
      <c r="C51" s="109"/>
      <c r="D51" s="109"/>
      <c r="E51" s="109"/>
      <c r="F51" s="109"/>
      <c r="G51" s="109"/>
      <c r="H51" s="109"/>
      <c r="I51" s="109"/>
      <c r="J51" s="159"/>
      <c r="K51" s="15">
        <v>24</v>
      </c>
      <c r="L51" s="108">
        <v>82</v>
      </c>
      <c r="M51" s="19"/>
      <c r="N51" s="150"/>
      <c r="O51" s="19"/>
      <c r="Q51" s="141"/>
      <c r="R51" s="142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H51" s="159"/>
      <c r="AI51" s="15">
        <v>24</v>
      </c>
      <c r="AJ51" s="108">
        <v>82</v>
      </c>
      <c r="AK51" s="17"/>
      <c r="AL51" s="107"/>
      <c r="AM51" s="17"/>
    </row>
    <row r="52" spans="1:50" ht="20.25" customHeight="1" x14ac:dyDescent="0.2">
      <c r="A52" s="109"/>
      <c r="B52" s="109"/>
      <c r="C52" s="109"/>
      <c r="D52" s="109"/>
      <c r="E52" s="109"/>
      <c r="F52" s="109"/>
      <c r="G52" s="109"/>
      <c r="H52" s="109"/>
      <c r="I52" s="109"/>
      <c r="J52" s="157">
        <v>2556</v>
      </c>
      <c r="K52" s="15">
        <v>25</v>
      </c>
      <c r="L52" s="108">
        <v>82</v>
      </c>
      <c r="M52" s="17"/>
      <c r="N52" s="149"/>
      <c r="O52" s="17"/>
      <c r="Q52" s="141"/>
      <c r="R52" s="142"/>
      <c r="S52" s="109"/>
      <c r="T52" s="109"/>
      <c r="U52" s="109"/>
      <c r="V52" s="109"/>
      <c r="W52" s="109"/>
      <c r="X52" s="109"/>
      <c r="Y52" s="109"/>
      <c r="Z52" s="109"/>
      <c r="AA52" s="109"/>
      <c r="AB52" s="109"/>
      <c r="AC52" s="109"/>
      <c r="AD52" s="109"/>
      <c r="AE52" s="109"/>
      <c r="AF52" s="109"/>
      <c r="AH52" s="157">
        <v>2556</v>
      </c>
      <c r="AI52" s="15">
        <v>25</v>
      </c>
      <c r="AJ52" s="108">
        <v>82</v>
      </c>
      <c r="AK52" s="17"/>
      <c r="AL52" s="107"/>
      <c r="AM52" s="17"/>
    </row>
    <row r="53" spans="1:50" ht="20.25" customHeight="1" x14ac:dyDescent="0.2">
      <c r="A53" s="109"/>
      <c r="B53" s="109"/>
      <c r="C53" s="109"/>
      <c r="D53" s="109"/>
      <c r="E53" s="109"/>
      <c r="F53" s="109"/>
      <c r="G53" s="109"/>
      <c r="H53" s="109"/>
      <c r="I53" s="109"/>
      <c r="J53" s="158"/>
      <c r="K53" s="15">
        <v>26</v>
      </c>
      <c r="L53" s="108">
        <v>85</v>
      </c>
      <c r="M53" s="19"/>
      <c r="N53" s="150"/>
      <c r="O53" s="19"/>
      <c r="Q53" s="141"/>
      <c r="R53" s="142"/>
      <c r="S53" s="109"/>
      <c r="T53" s="109"/>
      <c r="U53" s="109"/>
      <c r="V53" s="109"/>
      <c r="W53" s="109"/>
      <c r="X53" s="109"/>
      <c r="Y53" s="109"/>
      <c r="Z53" s="109"/>
      <c r="AA53" s="109"/>
      <c r="AB53" s="109"/>
      <c r="AC53" s="109"/>
      <c r="AD53" s="109"/>
      <c r="AE53" s="109"/>
      <c r="AF53" s="109"/>
      <c r="AH53" s="158"/>
      <c r="AI53" s="15">
        <v>26</v>
      </c>
      <c r="AJ53" s="108">
        <v>85</v>
      </c>
      <c r="AK53" s="17"/>
      <c r="AL53" s="107"/>
      <c r="AM53" s="17"/>
    </row>
    <row r="54" spans="1:50" ht="20.25" customHeight="1" x14ac:dyDescent="0.2">
      <c r="A54" s="109"/>
      <c r="B54" s="109"/>
      <c r="C54" s="109"/>
      <c r="D54" s="109"/>
      <c r="E54" s="109"/>
      <c r="F54" s="109"/>
      <c r="G54" s="109"/>
      <c r="H54" s="109"/>
      <c r="I54" s="109"/>
      <c r="J54" s="158"/>
      <c r="K54" s="15">
        <v>27</v>
      </c>
      <c r="L54" s="108">
        <v>71</v>
      </c>
      <c r="M54" s="19"/>
      <c r="N54" s="150"/>
      <c r="O54" s="19"/>
      <c r="Q54" s="141"/>
      <c r="R54" s="142"/>
      <c r="S54" s="109"/>
      <c r="T54" s="109"/>
      <c r="U54" s="109"/>
      <c r="V54" s="109"/>
      <c r="W54" s="109"/>
      <c r="X54" s="109"/>
      <c r="Y54" s="109"/>
      <c r="Z54" s="109"/>
      <c r="AA54" s="109"/>
      <c r="AB54" s="109"/>
      <c r="AC54" s="109"/>
      <c r="AD54" s="109"/>
      <c r="AE54" s="109"/>
      <c r="AF54" s="109"/>
      <c r="AH54" s="158"/>
      <c r="AI54" s="15">
        <v>27</v>
      </c>
      <c r="AJ54" s="108">
        <v>71</v>
      </c>
      <c r="AK54" s="17"/>
      <c r="AL54" s="107"/>
      <c r="AM54" s="17"/>
    </row>
    <row r="55" spans="1:50" ht="20.25" customHeight="1" x14ac:dyDescent="0.2">
      <c r="A55" s="109"/>
      <c r="B55" s="109"/>
      <c r="C55" s="109"/>
      <c r="D55" s="109"/>
      <c r="E55" s="109"/>
      <c r="F55" s="109"/>
      <c r="G55" s="109"/>
      <c r="H55" s="109"/>
      <c r="I55" s="109"/>
      <c r="J55" s="159"/>
      <c r="K55" s="15">
        <v>28</v>
      </c>
      <c r="L55" s="108">
        <v>85</v>
      </c>
      <c r="M55" s="19"/>
      <c r="N55" s="150"/>
      <c r="O55" s="19"/>
      <c r="Q55" s="141"/>
      <c r="R55" s="142"/>
      <c r="S55" s="109"/>
      <c r="T55" s="109"/>
      <c r="U55" s="109"/>
      <c r="V55" s="109"/>
      <c r="W55" s="109"/>
      <c r="X55" s="109"/>
      <c r="Y55" s="109"/>
      <c r="Z55" s="109"/>
      <c r="AA55" s="109"/>
      <c r="AB55" s="109"/>
      <c r="AC55" s="109"/>
      <c r="AD55" s="109"/>
      <c r="AE55" s="109"/>
      <c r="AF55" s="109"/>
      <c r="AH55" s="159"/>
      <c r="AI55" s="15">
        <v>28</v>
      </c>
      <c r="AJ55" s="108">
        <v>85</v>
      </c>
      <c r="AK55" s="17"/>
      <c r="AL55" s="107"/>
      <c r="AM55" s="17"/>
    </row>
    <row r="56" spans="1:50" ht="20.25" customHeight="1" x14ac:dyDescent="0.2">
      <c r="A56" s="109"/>
      <c r="B56" s="109"/>
      <c r="C56" s="109"/>
      <c r="D56" s="109"/>
      <c r="E56" s="109"/>
      <c r="F56" s="109"/>
      <c r="G56" s="109"/>
      <c r="H56" s="109"/>
      <c r="I56" s="109"/>
      <c r="J56" s="157">
        <v>2557</v>
      </c>
      <c r="K56" s="15">
        <v>29</v>
      </c>
      <c r="L56" s="108">
        <v>85</v>
      </c>
      <c r="M56" s="17"/>
      <c r="N56" s="149"/>
      <c r="O56" s="17"/>
      <c r="Q56" s="141"/>
      <c r="R56" s="142"/>
      <c r="S56" s="109"/>
      <c r="T56" s="109"/>
      <c r="U56" s="109"/>
      <c r="V56" s="109"/>
      <c r="W56" s="109"/>
      <c r="X56" s="109"/>
      <c r="Y56" s="109"/>
      <c r="Z56" s="109"/>
      <c r="AA56" s="109"/>
      <c r="AB56" s="109"/>
      <c r="AC56" s="109"/>
      <c r="AD56" s="109"/>
      <c r="AE56" s="109"/>
      <c r="AF56" s="109"/>
      <c r="AH56" s="157">
        <v>2557</v>
      </c>
      <c r="AI56" s="15">
        <v>29</v>
      </c>
      <c r="AJ56" s="108">
        <v>85</v>
      </c>
      <c r="AK56" s="17"/>
      <c r="AL56" s="107"/>
      <c r="AM56" s="17"/>
    </row>
    <row r="57" spans="1:50" ht="20.25" customHeight="1" x14ac:dyDescent="0.2">
      <c r="A57" s="109"/>
      <c r="B57" s="109"/>
      <c r="C57" s="109"/>
      <c r="D57" s="109"/>
      <c r="E57" s="109"/>
      <c r="F57" s="109"/>
      <c r="G57" s="109"/>
      <c r="H57" s="109"/>
      <c r="I57" s="109"/>
      <c r="J57" s="158"/>
      <c r="K57" s="15">
        <v>30</v>
      </c>
      <c r="L57" s="108">
        <v>89</v>
      </c>
      <c r="M57" s="19"/>
      <c r="N57" s="150"/>
      <c r="O57" s="19"/>
      <c r="Q57" s="141"/>
      <c r="R57" s="142"/>
      <c r="S57" s="109"/>
      <c r="T57" s="109"/>
      <c r="U57" s="109"/>
      <c r="V57" s="109"/>
      <c r="W57" s="109"/>
      <c r="X57" s="109"/>
      <c r="Y57" s="109"/>
      <c r="Z57" s="109"/>
      <c r="AA57" s="109"/>
      <c r="AB57" s="109"/>
      <c r="AC57" s="109"/>
      <c r="AD57" s="109"/>
      <c r="AE57" s="109"/>
      <c r="AF57" s="109"/>
      <c r="AH57" s="158"/>
      <c r="AI57" s="15">
        <v>30</v>
      </c>
      <c r="AJ57" s="108">
        <v>89</v>
      </c>
      <c r="AK57" s="17"/>
      <c r="AL57" s="107"/>
      <c r="AM57" s="17"/>
    </row>
    <row r="58" spans="1:50" ht="20.25" customHeight="1" x14ac:dyDescent="0.2">
      <c r="A58" s="109"/>
      <c r="B58" s="109"/>
      <c r="C58" s="109"/>
      <c r="D58" s="109"/>
      <c r="E58" s="109"/>
      <c r="F58" s="109"/>
      <c r="G58" s="109"/>
      <c r="H58" s="109"/>
      <c r="I58" s="109"/>
      <c r="J58" s="158"/>
      <c r="K58" s="15">
        <v>31</v>
      </c>
      <c r="L58" s="108">
        <v>73</v>
      </c>
      <c r="M58" s="19"/>
      <c r="N58" s="150"/>
      <c r="O58" s="19"/>
      <c r="Q58" s="141"/>
      <c r="R58" s="142"/>
      <c r="S58" s="109"/>
      <c r="T58" s="109"/>
      <c r="U58" s="109"/>
      <c r="V58" s="109"/>
      <c r="W58" s="109"/>
      <c r="X58" s="109"/>
      <c r="Y58" s="109"/>
      <c r="Z58" s="109"/>
      <c r="AA58" s="109"/>
      <c r="AB58" s="109"/>
      <c r="AC58" s="109"/>
      <c r="AD58" s="109"/>
      <c r="AE58" s="109"/>
      <c r="AF58" s="109"/>
      <c r="AH58" s="158"/>
      <c r="AI58" s="15">
        <v>31</v>
      </c>
      <c r="AJ58" s="108">
        <v>73</v>
      </c>
      <c r="AK58" s="17"/>
      <c r="AL58" s="107"/>
      <c r="AM58" s="17"/>
    </row>
    <row r="59" spans="1:50" ht="20.25" customHeight="1" x14ac:dyDescent="0.2">
      <c r="A59" s="109"/>
      <c r="B59" s="109"/>
      <c r="C59" s="109"/>
      <c r="D59" s="109"/>
      <c r="E59" s="109"/>
      <c r="F59" s="109"/>
      <c r="G59" s="109"/>
      <c r="H59" s="109"/>
      <c r="I59" s="109"/>
      <c r="J59" s="159"/>
      <c r="K59" s="15">
        <v>32</v>
      </c>
      <c r="L59" s="108">
        <v>89</v>
      </c>
      <c r="M59" s="19"/>
      <c r="N59" s="150"/>
      <c r="O59" s="19"/>
      <c r="Q59" s="141"/>
      <c r="R59" s="142"/>
      <c r="S59" s="109"/>
      <c r="T59" s="109"/>
      <c r="U59" s="109"/>
      <c r="V59" s="109"/>
      <c r="W59" s="109"/>
      <c r="X59" s="109"/>
      <c r="Y59" s="109"/>
      <c r="Z59" s="109"/>
      <c r="AA59" s="109"/>
      <c r="AB59" s="109"/>
      <c r="AC59" s="109"/>
      <c r="AD59" s="109"/>
      <c r="AE59" s="109"/>
      <c r="AF59" s="109"/>
      <c r="AH59" s="159"/>
      <c r="AI59" s="15">
        <v>32</v>
      </c>
      <c r="AJ59" s="108">
        <v>89</v>
      </c>
      <c r="AK59" s="17"/>
      <c r="AL59" s="107"/>
      <c r="AM59" s="17"/>
    </row>
    <row r="60" spans="1:50" ht="20.25" customHeight="1" x14ac:dyDescent="0.2">
      <c r="A60" s="109"/>
      <c r="B60" s="109"/>
      <c r="C60" s="109"/>
      <c r="D60" s="109"/>
      <c r="E60" s="109"/>
      <c r="F60" s="109"/>
      <c r="G60" s="109"/>
      <c r="H60" s="109"/>
      <c r="I60" s="109"/>
      <c r="J60" s="157">
        <v>2558</v>
      </c>
      <c r="K60" s="15">
        <v>33</v>
      </c>
      <c r="L60" s="108">
        <v>90</v>
      </c>
      <c r="M60" s="17"/>
      <c r="N60" s="149"/>
      <c r="O60" s="17"/>
      <c r="Q60" s="141"/>
      <c r="AB60" s="109"/>
      <c r="AC60" s="109"/>
      <c r="AD60" s="109"/>
      <c r="AE60" s="109"/>
      <c r="AF60" s="109"/>
      <c r="AH60" s="157">
        <v>2558</v>
      </c>
      <c r="AI60" s="15">
        <v>33</v>
      </c>
      <c r="AJ60" s="108">
        <v>90</v>
      </c>
      <c r="AK60" s="17"/>
      <c r="AL60" s="107"/>
      <c r="AM60" s="17"/>
    </row>
    <row r="61" spans="1:50" ht="20.25" customHeight="1" thickBot="1" x14ac:dyDescent="0.25">
      <c r="A61" s="109"/>
      <c r="B61" s="109"/>
      <c r="C61" s="109"/>
      <c r="D61" s="109"/>
      <c r="E61" s="109"/>
      <c r="F61" s="109"/>
      <c r="G61" s="109"/>
      <c r="H61" s="109"/>
      <c r="I61" s="109"/>
      <c r="J61" s="158"/>
      <c r="K61" s="15">
        <v>34</v>
      </c>
      <c r="L61" s="108">
        <v>80</v>
      </c>
      <c r="M61" s="19"/>
      <c r="N61" s="150"/>
      <c r="O61" s="19"/>
      <c r="Q61" s="141"/>
      <c r="AB61" s="109"/>
      <c r="AC61" s="109"/>
      <c r="AD61" s="109"/>
      <c r="AE61" s="109"/>
      <c r="AF61" s="109"/>
      <c r="AH61" s="158"/>
      <c r="AI61" s="15">
        <v>34</v>
      </c>
      <c r="AJ61" s="108">
        <v>80</v>
      </c>
      <c r="AK61" s="17"/>
      <c r="AL61" s="107"/>
      <c r="AM61" s="17"/>
    </row>
    <row r="62" spans="1:50" ht="20.25" customHeight="1" thickBo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58"/>
      <c r="K62" s="15">
        <v>35</v>
      </c>
      <c r="L62" s="108">
        <v>78</v>
      </c>
      <c r="M62" s="19"/>
      <c r="N62" s="150"/>
      <c r="O62" s="19"/>
      <c r="Q62" s="155" t="s">
        <v>9</v>
      </c>
      <c r="R62" s="156"/>
      <c r="S62" s="136"/>
      <c r="T62" s="136"/>
      <c r="U62" s="136"/>
      <c r="V62" s="109"/>
      <c r="W62" s="109"/>
      <c r="X62" s="83"/>
      <c r="Y62" s="109"/>
      <c r="Z62" s="109"/>
      <c r="AB62" s="109"/>
      <c r="AC62" s="109"/>
      <c r="AD62" s="109"/>
      <c r="AE62" s="109"/>
      <c r="AF62" s="109"/>
      <c r="AH62" s="158"/>
      <c r="AI62" s="15">
        <v>35</v>
      </c>
      <c r="AJ62" s="108">
        <v>78</v>
      </c>
      <c r="AK62" s="17"/>
      <c r="AL62" s="107"/>
      <c r="AM62" s="17"/>
      <c r="AO62" s="155" t="s">
        <v>10</v>
      </c>
      <c r="AP62" s="156"/>
      <c r="AT62" s="109"/>
      <c r="AU62" s="109"/>
      <c r="AV62" s="109"/>
      <c r="AW62" s="109"/>
      <c r="AX62" s="109"/>
    </row>
    <row r="63" spans="1:50" ht="20.25" customHeight="1" thickBot="1" x14ac:dyDescent="0.25">
      <c r="A63" s="109"/>
      <c r="B63" s="109"/>
      <c r="C63" s="109"/>
      <c r="D63" s="109"/>
      <c r="E63" s="109"/>
      <c r="F63" s="109"/>
      <c r="G63" s="109"/>
      <c r="H63" s="109"/>
      <c r="I63" s="109"/>
      <c r="J63" s="159"/>
      <c r="K63" s="15">
        <v>36</v>
      </c>
      <c r="L63" s="108">
        <v>96</v>
      </c>
      <c r="M63" s="19"/>
      <c r="N63" s="150"/>
      <c r="O63" s="19"/>
      <c r="S63" s="135"/>
      <c r="T63" s="135"/>
      <c r="U63" s="135"/>
      <c r="V63" s="109"/>
      <c r="W63" s="109"/>
      <c r="X63" s="109"/>
      <c r="Y63" s="109"/>
      <c r="Z63" s="109"/>
      <c r="AB63" s="109"/>
      <c r="AC63" s="109"/>
      <c r="AD63" s="109"/>
      <c r="AE63" s="109"/>
      <c r="AF63" s="109"/>
      <c r="AH63" s="159"/>
      <c r="AI63" s="15">
        <v>36</v>
      </c>
      <c r="AJ63" s="108">
        <v>96</v>
      </c>
      <c r="AK63" s="17"/>
      <c r="AL63" s="107"/>
      <c r="AM63" s="17"/>
      <c r="AQ63" s="109"/>
      <c r="AR63" s="80"/>
      <c r="AS63" s="109"/>
      <c r="AT63" s="109"/>
      <c r="AU63" s="109"/>
      <c r="AV63" s="109"/>
      <c r="AW63" s="109"/>
      <c r="AX63" s="109"/>
    </row>
    <row r="64" spans="1:50" ht="20.25" customHeight="1" thickBot="1" x14ac:dyDescent="0.25">
      <c r="A64" s="109"/>
      <c r="B64" s="109"/>
      <c r="C64" s="109"/>
      <c r="D64" s="109"/>
      <c r="E64" s="109"/>
      <c r="F64" s="109"/>
      <c r="G64" s="109"/>
      <c r="H64" s="109"/>
      <c r="I64" s="109"/>
      <c r="J64" s="157">
        <v>2559</v>
      </c>
      <c r="K64" s="15">
        <v>37</v>
      </c>
      <c r="L64" s="108">
        <v>96</v>
      </c>
      <c r="M64" s="17"/>
      <c r="N64" s="149"/>
      <c r="O64" s="17"/>
      <c r="Q64" s="80"/>
      <c r="R64" s="20"/>
      <c r="S64" s="21"/>
      <c r="T64" s="21"/>
      <c r="U64" s="22"/>
      <c r="V64" s="109"/>
      <c r="W64" s="109"/>
      <c r="X64" s="109"/>
      <c r="Y64" s="109"/>
      <c r="Z64" s="109"/>
      <c r="AB64" s="109"/>
      <c r="AC64" s="109"/>
      <c r="AD64" s="109"/>
      <c r="AE64" s="109"/>
      <c r="AF64" s="109"/>
      <c r="AH64" s="162">
        <v>2559</v>
      </c>
      <c r="AI64" s="15">
        <v>37</v>
      </c>
      <c r="AJ64" s="108">
        <v>96</v>
      </c>
      <c r="AK64" s="17"/>
      <c r="AL64" s="107"/>
      <c r="AM64" s="17"/>
      <c r="AO64" s="80"/>
      <c r="AP64" s="20"/>
      <c r="AQ64" s="21"/>
      <c r="AR64" s="21"/>
      <c r="AS64" s="22"/>
      <c r="AT64" s="109"/>
      <c r="AU64" s="109"/>
      <c r="AV64" s="109"/>
      <c r="AW64" s="109"/>
      <c r="AX64" s="109"/>
    </row>
    <row r="65" spans="1:50" ht="20.25" customHeight="1" x14ac:dyDescent="0.2">
      <c r="A65" s="109"/>
      <c r="B65" s="109"/>
      <c r="C65" s="109"/>
      <c r="D65" s="109"/>
      <c r="E65" s="109"/>
      <c r="F65" s="109"/>
      <c r="G65" s="109"/>
      <c r="H65" s="109"/>
      <c r="I65" s="109"/>
      <c r="J65" s="158"/>
      <c r="K65" s="15">
        <v>38</v>
      </c>
      <c r="L65" s="108">
        <v>101</v>
      </c>
      <c r="M65" s="19"/>
      <c r="N65" s="150"/>
      <c r="O65" s="19"/>
      <c r="Q65" s="80"/>
      <c r="R65" s="24"/>
      <c r="S65" s="25"/>
      <c r="T65" s="143"/>
      <c r="U65" s="24"/>
      <c r="V65" s="109"/>
      <c r="W65" s="109"/>
      <c r="X65" s="109"/>
      <c r="Y65" s="109"/>
      <c r="Z65" s="109"/>
      <c r="AB65" s="109"/>
      <c r="AC65" s="109"/>
      <c r="AD65" s="109"/>
      <c r="AE65" s="109"/>
      <c r="AF65" s="109"/>
      <c r="AH65" s="162"/>
      <c r="AI65" s="15">
        <v>38</v>
      </c>
      <c r="AJ65" s="108">
        <v>101</v>
      </c>
      <c r="AK65" s="17"/>
      <c r="AL65" s="107"/>
      <c r="AM65" s="17"/>
      <c r="AO65" s="80"/>
      <c r="AP65" s="145"/>
      <c r="AQ65" s="145"/>
      <c r="AR65" s="143"/>
      <c r="AS65" s="24"/>
      <c r="AT65" s="109"/>
      <c r="AU65" s="109"/>
      <c r="AV65" s="109"/>
      <c r="AW65" s="109"/>
      <c r="AX65" s="109"/>
    </row>
    <row r="66" spans="1:50" ht="20.25" customHeight="1" x14ac:dyDescent="0.2">
      <c r="A66" s="109"/>
      <c r="B66" s="109"/>
      <c r="C66" s="109"/>
      <c r="D66" s="109"/>
      <c r="E66" s="109"/>
      <c r="F66" s="109"/>
      <c r="G66" s="109"/>
      <c r="H66" s="109"/>
      <c r="I66" s="109"/>
      <c r="J66" s="158"/>
      <c r="K66" s="15">
        <v>39</v>
      </c>
      <c r="L66" s="108">
        <v>83</v>
      </c>
      <c r="M66" s="19"/>
      <c r="N66" s="150"/>
      <c r="O66" s="19"/>
      <c r="Q66" s="80"/>
      <c r="V66" s="109"/>
      <c r="W66" s="109"/>
      <c r="X66" s="109"/>
      <c r="Y66" s="109"/>
      <c r="Z66" s="109"/>
      <c r="AB66" s="109"/>
      <c r="AC66" s="109"/>
      <c r="AD66" s="109"/>
      <c r="AE66" s="109"/>
      <c r="AF66" s="109"/>
      <c r="AH66" s="162"/>
      <c r="AI66" s="15">
        <v>39</v>
      </c>
      <c r="AJ66" s="108">
        <v>83</v>
      </c>
      <c r="AK66" s="17"/>
      <c r="AL66" s="107"/>
      <c r="AM66" s="17"/>
      <c r="AO66" s="80"/>
      <c r="AT66" s="109"/>
      <c r="AU66" s="109"/>
      <c r="AV66" s="109"/>
      <c r="AW66" s="109"/>
      <c r="AX66" s="109"/>
    </row>
    <row r="67" spans="1:50" ht="20.25" customHeight="1" thickBot="1" x14ac:dyDescent="0.25">
      <c r="A67" s="109"/>
      <c r="B67" s="109"/>
      <c r="C67" s="109"/>
      <c r="D67" s="109"/>
      <c r="E67" s="109"/>
      <c r="F67" s="109"/>
      <c r="G67" s="109"/>
      <c r="H67" s="109"/>
      <c r="I67" s="109"/>
      <c r="J67" s="170"/>
      <c r="K67" s="46">
        <v>40</v>
      </c>
      <c r="L67" s="113">
        <v>102</v>
      </c>
      <c r="M67" s="19"/>
      <c r="N67" s="150"/>
      <c r="O67" s="19"/>
      <c r="Q67" s="80"/>
      <c r="R67" s="109"/>
      <c r="S67" s="109"/>
      <c r="T67" s="109"/>
      <c r="U67" s="109"/>
      <c r="V67" s="109"/>
      <c r="W67" s="109" t="s">
        <v>13</v>
      </c>
      <c r="X67" s="109"/>
      <c r="Y67" s="109" t="s">
        <v>15</v>
      </c>
      <c r="Z67" s="109"/>
      <c r="AB67" s="109"/>
      <c r="AC67" s="109"/>
      <c r="AD67" s="109"/>
      <c r="AE67" s="109"/>
      <c r="AF67" s="109"/>
      <c r="AH67" s="163"/>
      <c r="AI67" s="46">
        <v>40</v>
      </c>
      <c r="AJ67" s="113">
        <v>102</v>
      </c>
      <c r="AK67" s="17"/>
      <c r="AL67" s="107"/>
      <c r="AM67" s="17"/>
      <c r="AO67" s="80"/>
      <c r="AP67" s="109"/>
      <c r="AQ67" s="109"/>
      <c r="AR67" s="109"/>
      <c r="AS67" s="109"/>
      <c r="AT67" s="109"/>
      <c r="AU67" s="109" t="s">
        <v>13</v>
      </c>
      <c r="AV67" s="109"/>
      <c r="AW67" s="109" t="s">
        <v>15</v>
      </c>
      <c r="AX67" s="109"/>
    </row>
    <row r="68" spans="1:50" ht="20.25" customHeight="1" thickBot="1" x14ac:dyDescent="0.25">
      <c r="A68" s="109"/>
      <c r="B68" s="109"/>
      <c r="C68" s="109"/>
      <c r="D68" s="109"/>
      <c r="E68" s="109"/>
      <c r="F68" s="109"/>
      <c r="G68" s="109"/>
      <c r="H68" s="109"/>
      <c r="I68" s="109"/>
      <c r="J68" s="53" t="s">
        <v>17</v>
      </c>
      <c r="K68" s="48"/>
      <c r="L68" s="2"/>
      <c r="M68" s="48"/>
      <c r="N68" s="48"/>
      <c r="O68" s="48"/>
      <c r="Q68" s="80"/>
      <c r="R68" s="160" t="s">
        <v>24</v>
      </c>
      <c r="S68" s="160"/>
      <c r="T68" s="160"/>
      <c r="U68" s="161"/>
      <c r="V68" s="110" t="s">
        <v>25</v>
      </c>
      <c r="W68" s="122">
        <f>U65</f>
        <v>0</v>
      </c>
      <c r="X68" s="128" t="s">
        <v>14</v>
      </c>
      <c r="Y68" s="144">
        <f>T65</f>
        <v>0</v>
      </c>
      <c r="Z68" s="111" t="s">
        <v>23</v>
      </c>
      <c r="AB68" s="109"/>
      <c r="AC68" s="109"/>
      <c r="AD68" s="109"/>
      <c r="AE68" s="109"/>
      <c r="AF68" s="109"/>
      <c r="AH68" s="53" t="s">
        <v>17</v>
      </c>
      <c r="AI68" s="48"/>
      <c r="AJ68" s="2"/>
      <c r="AK68" s="48"/>
      <c r="AL68" s="48"/>
      <c r="AM68" s="48"/>
      <c r="AO68" s="80"/>
      <c r="AP68" s="160" t="s">
        <v>24</v>
      </c>
      <c r="AQ68" s="160"/>
      <c r="AR68" s="160"/>
      <c r="AS68" s="161"/>
      <c r="AT68" s="110" t="s">
        <v>25</v>
      </c>
      <c r="AU68" s="122">
        <f>AS65</f>
        <v>0</v>
      </c>
      <c r="AV68" s="128" t="s">
        <v>14</v>
      </c>
      <c r="AW68" s="144">
        <f>AR65</f>
        <v>0</v>
      </c>
      <c r="AX68" s="111" t="s">
        <v>23</v>
      </c>
    </row>
    <row r="69" spans="1:50" ht="20.25" customHeight="1" x14ac:dyDescent="0.2">
      <c r="A69" s="109"/>
      <c r="B69" s="109"/>
      <c r="C69" s="109"/>
      <c r="D69" s="109"/>
      <c r="E69" s="109"/>
      <c r="F69" s="109"/>
      <c r="G69" s="109"/>
      <c r="H69" s="109"/>
      <c r="I69" s="109"/>
      <c r="AC69" s="109"/>
      <c r="AD69" s="109"/>
      <c r="AE69" s="109"/>
      <c r="AF69" s="109"/>
      <c r="AG69" s="109"/>
      <c r="AH69" s="109"/>
      <c r="AI69" s="109"/>
      <c r="AJ69" s="85"/>
      <c r="AK69" s="85"/>
      <c r="AL69" s="140"/>
      <c r="AM69" s="140"/>
      <c r="AN69" s="140"/>
    </row>
    <row r="70" spans="1:50" ht="20.25" customHeight="1" x14ac:dyDescent="0.2">
      <c r="A70" s="109"/>
      <c r="B70" s="109"/>
      <c r="C70" s="109"/>
      <c r="D70" s="109"/>
      <c r="E70" s="109"/>
      <c r="F70" s="109"/>
      <c r="G70" s="109"/>
      <c r="H70" s="109"/>
      <c r="I70" s="109"/>
      <c r="AC70" s="109"/>
      <c r="AD70" s="109"/>
      <c r="AE70" s="109"/>
      <c r="AF70" s="109"/>
      <c r="AG70" s="109"/>
      <c r="AH70" s="109"/>
      <c r="AI70" s="109"/>
      <c r="AJ70" s="85"/>
      <c r="AK70" s="85"/>
      <c r="AL70" s="140"/>
      <c r="AM70" s="140"/>
      <c r="AN70" s="140"/>
    </row>
    <row r="71" spans="1:50" ht="20.25" customHeight="1" x14ac:dyDescent="0.2">
      <c r="A71" s="109"/>
      <c r="B71" s="109"/>
      <c r="C71" s="109"/>
      <c r="D71" s="109"/>
      <c r="E71" s="109"/>
      <c r="F71" s="109"/>
      <c r="G71" s="109"/>
      <c r="H71" s="109"/>
      <c r="I71" s="109"/>
      <c r="AC71" s="109"/>
      <c r="AD71" s="109"/>
      <c r="AE71" s="109"/>
      <c r="AF71" s="109"/>
      <c r="AG71" s="109"/>
      <c r="AH71" s="109"/>
      <c r="AI71" s="109"/>
      <c r="AJ71" s="85"/>
      <c r="AK71" s="85"/>
      <c r="AL71" s="140"/>
      <c r="AM71" s="140"/>
      <c r="AN71" s="140"/>
    </row>
    <row r="72" spans="1:50" ht="20.25" customHeight="1" x14ac:dyDescent="0.2">
      <c r="A72" s="109"/>
      <c r="B72" s="109"/>
      <c r="C72" s="109"/>
      <c r="D72" s="109"/>
      <c r="E72" s="109"/>
      <c r="F72" s="109"/>
      <c r="G72" s="109"/>
      <c r="H72" s="109"/>
      <c r="I72" s="109"/>
      <c r="AC72" s="109"/>
      <c r="AD72" s="109"/>
      <c r="AE72" s="109"/>
      <c r="AF72" s="109"/>
      <c r="AG72" s="109"/>
      <c r="AH72" s="109"/>
      <c r="AI72" s="109"/>
      <c r="AJ72" s="85"/>
      <c r="AK72" s="85"/>
      <c r="AL72" s="140"/>
      <c r="AM72" s="140"/>
      <c r="AN72" s="140"/>
    </row>
    <row r="73" spans="1:50" ht="20.25" customHeight="1" x14ac:dyDescent="0.2">
      <c r="A73" s="109"/>
      <c r="B73" s="109"/>
      <c r="C73" s="109"/>
      <c r="D73" s="109"/>
      <c r="E73" s="109"/>
      <c r="F73" s="109"/>
      <c r="G73" s="109"/>
      <c r="H73" s="109"/>
      <c r="I73" s="109"/>
      <c r="AC73" s="109"/>
      <c r="AD73" s="109"/>
      <c r="AE73" s="109"/>
      <c r="AF73" s="109"/>
      <c r="AG73" s="109"/>
      <c r="AH73" s="109"/>
      <c r="AI73" s="109"/>
      <c r="AJ73" s="85"/>
      <c r="AK73" s="85"/>
      <c r="AL73" s="140"/>
      <c r="AM73" s="140"/>
      <c r="AN73" s="140"/>
    </row>
    <row r="74" spans="1:50" ht="20.25" customHeight="1" x14ac:dyDescent="0.2">
      <c r="A74" s="109"/>
      <c r="B74" s="109"/>
      <c r="C74" s="109"/>
      <c r="D74" s="109"/>
      <c r="E74" s="109"/>
      <c r="F74" s="109"/>
      <c r="G74" s="109"/>
      <c r="H74" s="109"/>
      <c r="I74" s="109"/>
      <c r="AC74" s="109"/>
      <c r="AD74" s="109"/>
      <c r="AE74" s="109"/>
      <c r="AF74" s="109"/>
      <c r="AG74" s="109"/>
      <c r="AH74" s="109"/>
      <c r="AI74" s="109"/>
      <c r="AJ74" s="85"/>
      <c r="AK74" s="85"/>
      <c r="AL74" s="140"/>
      <c r="AM74" s="140"/>
      <c r="AN74" s="140"/>
    </row>
    <row r="75" spans="1:50" x14ac:dyDescent="0.2">
      <c r="A75" s="109"/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09"/>
      <c r="U75" s="109"/>
      <c r="V75" s="109"/>
      <c r="W75" s="109"/>
      <c r="X75" s="109"/>
      <c r="Y75" s="109"/>
      <c r="Z75" s="109"/>
      <c r="AA75" s="109"/>
      <c r="AB75" s="109"/>
      <c r="AC75" s="109"/>
      <c r="AD75" s="109"/>
      <c r="AE75" s="109"/>
      <c r="AF75" s="109"/>
      <c r="AG75" s="109"/>
      <c r="AH75" s="109"/>
      <c r="AI75" s="109"/>
      <c r="AJ75" s="85"/>
      <c r="AK75" s="85"/>
      <c r="AL75" s="85"/>
      <c r="AM75" s="85"/>
      <c r="AN75" s="85"/>
    </row>
    <row r="76" spans="1:50" x14ac:dyDescent="0.2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09"/>
      <c r="U76" s="109"/>
      <c r="V76" s="109"/>
      <c r="W76" s="109"/>
      <c r="X76" s="109"/>
      <c r="Y76" s="109"/>
      <c r="Z76" s="109"/>
      <c r="AA76" s="109"/>
      <c r="AB76" s="109"/>
      <c r="AC76" s="109"/>
      <c r="AD76" s="109"/>
      <c r="AE76" s="109"/>
      <c r="AF76" s="109"/>
      <c r="AG76" s="109"/>
      <c r="AH76" s="109"/>
      <c r="AI76" s="109"/>
      <c r="AJ76" s="85"/>
      <c r="AK76" s="85"/>
      <c r="AL76" s="85"/>
      <c r="AM76" s="85"/>
      <c r="AN76" s="85"/>
    </row>
    <row r="77" spans="1:50" x14ac:dyDescent="0.2">
      <c r="A77" s="109"/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  <c r="M77" s="109"/>
      <c r="N77" s="109"/>
      <c r="O77" s="109"/>
      <c r="P77" s="109"/>
      <c r="Q77" s="109"/>
      <c r="R77" s="109"/>
      <c r="S77" s="109"/>
      <c r="T77" s="109"/>
      <c r="U77" s="109"/>
      <c r="V77" s="109"/>
      <c r="W77" s="109"/>
      <c r="X77" s="109"/>
      <c r="Y77" s="109"/>
      <c r="Z77" s="109"/>
      <c r="AA77" s="109"/>
      <c r="AB77" s="109"/>
      <c r="AC77" s="109"/>
      <c r="AD77" s="109"/>
      <c r="AE77" s="109"/>
      <c r="AF77" s="109"/>
      <c r="AG77" s="109"/>
      <c r="AH77" s="109"/>
      <c r="AI77" s="109"/>
      <c r="AJ77" s="85"/>
      <c r="AK77" s="85"/>
      <c r="AL77" s="85"/>
      <c r="AM77" s="85"/>
      <c r="AN77" s="85"/>
    </row>
    <row r="78" spans="1:50" x14ac:dyDescent="0.2">
      <c r="A78" s="109"/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09"/>
      <c r="N78" s="109"/>
      <c r="O78" s="109"/>
      <c r="P78" s="109"/>
      <c r="Q78" s="109"/>
      <c r="R78" s="109"/>
      <c r="S78" s="109"/>
      <c r="T78" s="109"/>
      <c r="U78" s="109"/>
      <c r="V78" s="109"/>
      <c r="W78" s="109"/>
      <c r="X78" s="109"/>
      <c r="Y78" s="109"/>
      <c r="Z78" s="109"/>
      <c r="AA78" s="109"/>
      <c r="AB78" s="109"/>
      <c r="AC78" s="109"/>
      <c r="AD78" s="109"/>
      <c r="AE78" s="109"/>
      <c r="AF78" s="109"/>
      <c r="AG78" s="109"/>
      <c r="AH78" s="109"/>
      <c r="AI78" s="109"/>
    </row>
    <row r="1048525" spans="4:39" x14ac:dyDescent="0.2">
      <c r="D1048525" s="103">
        <v>223</v>
      </c>
      <c r="M1048525" s="103">
        <v>58.180555555555557</v>
      </c>
      <c r="N1048525" s="103">
        <v>25</v>
      </c>
      <c r="O1048525" s="103">
        <v>290.90277777777777</v>
      </c>
      <c r="AK1048525" s="103">
        <v>58.774799581257099</v>
      </c>
      <c r="AL1048525" s="103">
        <v>25</v>
      </c>
      <c r="AM1048525" s="103">
        <v>293.87399790628547</v>
      </c>
    </row>
    <row r="1048526" spans="4:39" x14ac:dyDescent="0.2">
      <c r="D1048526" s="103">
        <v>229</v>
      </c>
      <c r="E1048526" s="103">
        <v>452</v>
      </c>
      <c r="F1048526" s="103">
        <v>56.5</v>
      </c>
      <c r="G1048526" s="103">
        <v>-6.5</v>
      </c>
      <c r="H1048526" s="103">
        <v>0.88495575221238942</v>
      </c>
      <c r="M1048526" s="103">
        <v>58.444444444444443</v>
      </c>
      <c r="N1048526" s="103">
        <v>36</v>
      </c>
      <c r="O1048526" s="103">
        <v>350.66666666666663</v>
      </c>
      <c r="AK1048526" s="103">
        <v>59.14272690768896</v>
      </c>
      <c r="AL1048526" s="103">
        <v>36</v>
      </c>
      <c r="AM1048526" s="103">
        <v>354.85636144613375</v>
      </c>
    </row>
    <row r="1048527" spans="4:39" x14ac:dyDescent="0.2">
      <c r="D1048527" s="103">
        <v>233</v>
      </c>
      <c r="E1048527" s="103">
        <v>462</v>
      </c>
      <c r="F1048527" s="103">
        <v>57.75</v>
      </c>
      <c r="G1048527" s="103">
        <v>2.25</v>
      </c>
      <c r="H1048527" s="103">
        <v>1.0389610389610389</v>
      </c>
      <c r="M1048527" s="103">
        <v>62.958333333333336</v>
      </c>
      <c r="N1048527" s="103">
        <v>49</v>
      </c>
      <c r="O1048527" s="103">
        <v>440.70833333333337</v>
      </c>
      <c r="AK1048527" s="103">
        <v>61.614252244621603</v>
      </c>
      <c r="AL1048527" s="103">
        <v>49</v>
      </c>
      <c r="AM1048527" s="103">
        <v>431.29976571235125</v>
      </c>
    </row>
    <row r="1048528" spans="4:39" x14ac:dyDescent="0.2">
      <c r="D1048528" s="103">
        <v>237</v>
      </c>
      <c r="E1048528" s="103">
        <v>470</v>
      </c>
      <c r="F1048528" s="103">
        <v>58.75</v>
      </c>
      <c r="G1048528" s="103">
        <v>2.25</v>
      </c>
      <c r="H1048528" s="103">
        <v>1.0382978723404255</v>
      </c>
      <c r="M1048528" s="103">
        <v>59.013888888888886</v>
      </c>
      <c r="N1048528" s="103">
        <v>64</v>
      </c>
      <c r="O1048528" s="103">
        <v>472.11111111111109</v>
      </c>
      <c r="AK1048528" s="103">
        <v>59.682586767043205</v>
      </c>
      <c r="AL1048528" s="103">
        <v>64</v>
      </c>
      <c r="AM1048528" s="103">
        <v>477.46069413634564</v>
      </c>
    </row>
    <row r="1048529" spans="4:39" x14ac:dyDescent="0.2">
      <c r="D1048529" s="103">
        <v>239</v>
      </c>
      <c r="E1048529" s="103">
        <v>476</v>
      </c>
      <c r="F1048529" s="103">
        <v>59.5</v>
      </c>
      <c r="G1048529" s="103">
        <v>2.5</v>
      </c>
      <c r="H1048529" s="103">
        <v>1.0420168067226891</v>
      </c>
      <c r="M1048529" s="103">
        <v>62.180555555555557</v>
      </c>
      <c r="N1048529" s="103">
        <v>81</v>
      </c>
      <c r="O1048529" s="103">
        <v>559.625</v>
      </c>
      <c r="AK1048529" s="103">
        <v>62.628884799700188</v>
      </c>
      <c r="AL1048529" s="103">
        <v>81</v>
      </c>
      <c r="AM1048529" s="103">
        <v>563.65996319730175</v>
      </c>
    </row>
    <row r="1048530" spans="4:39" x14ac:dyDescent="0.2">
      <c r="D1048530" s="103">
        <v>243</v>
      </c>
      <c r="E1048530" s="103">
        <v>482</v>
      </c>
      <c r="F1048530" s="103">
        <v>60.25</v>
      </c>
      <c r="G1048530" s="103">
        <v>-6.25</v>
      </c>
      <c r="H1048530" s="103">
        <v>0.89626556016597514</v>
      </c>
      <c r="M1048530" s="103">
        <v>62.444444444444443</v>
      </c>
      <c r="N1048530" s="103">
        <v>100</v>
      </c>
      <c r="O1048530" s="103">
        <v>624.44444444444446</v>
      </c>
      <c r="AK1048530" s="103">
        <v>62.958386708185024</v>
      </c>
      <c r="AL1048530" s="103">
        <v>100</v>
      </c>
      <c r="AM1048530" s="103">
        <v>629.58386708185026</v>
      </c>
    </row>
    <row r="1048531" spans="4:39" x14ac:dyDescent="0.2">
      <c r="D1048531" s="103">
        <v>247</v>
      </c>
      <c r="E1048531" s="103">
        <v>490</v>
      </c>
      <c r="F1048531" s="103">
        <v>61.25</v>
      </c>
      <c r="G1048531" s="103">
        <v>0.75</v>
      </c>
      <c r="H1048531" s="103">
        <v>1.0122448979591836</v>
      </c>
      <c r="M1048531" s="103">
        <v>64.958333333333329</v>
      </c>
      <c r="N1048531" s="103">
        <v>121</v>
      </c>
      <c r="O1048531" s="103">
        <v>714.54166666666663</v>
      </c>
      <c r="AK1048531" s="103">
        <v>63.896261587014997</v>
      </c>
      <c r="AL1048531" s="103">
        <v>121</v>
      </c>
      <c r="AM1048531" s="103">
        <v>702.85887745716502</v>
      </c>
    </row>
    <row r="1048532" spans="4:39" x14ac:dyDescent="0.2">
      <c r="D1048532" s="103">
        <v>249</v>
      </c>
      <c r="E1048532" s="103">
        <v>496</v>
      </c>
      <c r="F1048532" s="103">
        <v>62</v>
      </c>
      <c r="G1048532" s="103">
        <v>3</v>
      </c>
      <c r="H1048532" s="103">
        <v>1.0483870967741935</v>
      </c>
      <c r="M1048532" s="103">
        <v>62.013888888888886</v>
      </c>
      <c r="N1048532" s="103">
        <v>144</v>
      </c>
      <c r="O1048532" s="103">
        <v>744.16666666666663</v>
      </c>
      <c r="AK1048532" s="103">
        <v>62.570453868674328</v>
      </c>
      <c r="AL1048532" s="103">
        <v>144</v>
      </c>
      <c r="AM1048532" s="103">
        <v>750.84544642409196</v>
      </c>
    </row>
    <row r="1048533" spans="4:39" x14ac:dyDescent="0.2">
      <c r="D1048533" s="103">
        <v>252</v>
      </c>
      <c r="E1048533" s="103">
        <v>501</v>
      </c>
      <c r="F1048533" s="103">
        <v>62.625</v>
      </c>
      <c r="G1048533" s="103">
        <v>3.375</v>
      </c>
      <c r="H1048533" s="103">
        <v>1.0538922155688624</v>
      </c>
      <c r="M1048533" s="103">
        <v>64.180555555555557</v>
      </c>
      <c r="N1048533" s="103">
        <v>169</v>
      </c>
      <c r="O1048533" s="103">
        <v>834.34722222222229</v>
      </c>
      <c r="AK1048533" s="103">
        <v>64.555927408921733</v>
      </c>
      <c r="AL1048533" s="103">
        <v>169</v>
      </c>
      <c r="AM1048533" s="103">
        <v>839.22705631598251</v>
      </c>
    </row>
    <row r="1048534" spans="4:39" x14ac:dyDescent="0.2">
      <c r="D1048534" s="103">
        <v>254</v>
      </c>
      <c r="E1048534" s="103">
        <v>506</v>
      </c>
      <c r="F1048534" s="103">
        <v>63.25</v>
      </c>
      <c r="G1048534" s="103">
        <v>-7.25</v>
      </c>
      <c r="H1048534" s="103">
        <v>0.88537549407114624</v>
      </c>
      <c r="M1048534" s="103">
        <v>67.444444444444443</v>
      </c>
      <c r="N1048534" s="103">
        <v>196</v>
      </c>
      <c r="O1048534" s="103">
        <v>944.22222222222217</v>
      </c>
      <c r="AK1048534" s="103">
        <v>67.727961458805098</v>
      </c>
      <c r="AL1048534" s="103">
        <v>196</v>
      </c>
      <c r="AM1048534" s="103">
        <v>948.19146042327134</v>
      </c>
    </row>
    <row r="1048535" spans="4:39" x14ac:dyDescent="0.2">
      <c r="D1048535" s="103">
        <v>259</v>
      </c>
      <c r="E1048535" s="103">
        <v>513</v>
      </c>
      <c r="F1048535" s="103">
        <v>64.125</v>
      </c>
      <c r="G1048535" s="103">
        <v>0.875</v>
      </c>
      <c r="H1048535" s="103">
        <v>1.0136452241715399</v>
      </c>
      <c r="M1048535" s="103">
        <v>67.958333333333329</v>
      </c>
      <c r="N1048535" s="103">
        <v>225</v>
      </c>
      <c r="O1048535" s="103">
        <v>1019.3749999999999</v>
      </c>
      <c r="AK1048535" s="103">
        <v>67.319275600605081</v>
      </c>
      <c r="AL1048535" s="103">
        <v>225</v>
      </c>
      <c r="AM1048535" s="103">
        <v>1009.7891340090762</v>
      </c>
    </row>
    <row r="1048536" spans="4:39" x14ac:dyDescent="0.2">
      <c r="D1048536" s="103">
        <v>262</v>
      </c>
      <c r="E1048536" s="103">
        <v>521</v>
      </c>
      <c r="F1048536" s="103">
        <v>65.125</v>
      </c>
      <c r="G1048536" s="103">
        <v>1.875</v>
      </c>
      <c r="H1048536" s="103">
        <v>1.0287907869481765</v>
      </c>
      <c r="M1048536" s="103">
        <v>69.013888888888886</v>
      </c>
      <c r="N1048536" s="103">
        <v>256</v>
      </c>
      <c r="O1048536" s="103">
        <v>1104.2222222222222</v>
      </c>
      <c r="AK1048536" s="103">
        <v>69.308810439146953</v>
      </c>
      <c r="AL1048536" s="103">
        <v>256</v>
      </c>
      <c r="AM1048536" s="103">
        <v>1108.9409670263512</v>
      </c>
    </row>
    <row r="1048537" spans="4:39" x14ac:dyDescent="0.2">
      <c r="D1048537" s="103">
        <v>269</v>
      </c>
      <c r="E1048537" s="103">
        <v>531</v>
      </c>
      <c r="F1048537" s="103">
        <v>66.375</v>
      </c>
      <c r="G1048537" s="103">
        <v>4.625</v>
      </c>
      <c r="H1048537" s="103">
        <v>1.0696798493408664</v>
      </c>
      <c r="M1048537" s="103">
        <v>70.180555555555557</v>
      </c>
      <c r="N1048537" s="103">
        <v>289</v>
      </c>
      <c r="O1048537" s="103">
        <v>1193.0694444444446</v>
      </c>
      <c r="AK1048537" s="103">
        <v>70.337055236586366</v>
      </c>
      <c r="AL1048537" s="103">
        <v>289</v>
      </c>
      <c r="AM1048537" s="103">
        <v>1195.7299390219682</v>
      </c>
    </row>
    <row r="1048538" spans="4:39" x14ac:dyDescent="0.2">
      <c r="D1048538" s="103">
        <v>275</v>
      </c>
      <c r="E1048538" s="103">
        <v>544</v>
      </c>
      <c r="F1048538" s="103">
        <v>68</v>
      </c>
      <c r="G1048538" s="103">
        <v>-9</v>
      </c>
      <c r="H1048538" s="103">
        <v>0.86764705882352944</v>
      </c>
      <c r="M1048538" s="103">
        <v>73.444444444444443</v>
      </c>
      <c r="N1048538" s="103">
        <v>324</v>
      </c>
      <c r="O1048538" s="103">
        <v>1322</v>
      </c>
      <c r="AK1048538" s="103">
        <v>73.451451159549194</v>
      </c>
      <c r="AL1048538" s="103">
        <v>324</v>
      </c>
      <c r="AM1048538" s="103">
        <v>1322.1261208718854</v>
      </c>
    </row>
    <row r="1048539" spans="4:39" x14ac:dyDescent="0.2">
      <c r="D1048539" s="103">
        <v>281</v>
      </c>
      <c r="E1048539" s="103">
        <v>556</v>
      </c>
      <c r="F1048539" s="103">
        <v>69.5</v>
      </c>
      <c r="G1048539" s="103">
        <v>2.5</v>
      </c>
      <c r="H1048539" s="103">
        <v>1.0359712230215827</v>
      </c>
      <c r="M1048539" s="103">
        <v>70.958333333333329</v>
      </c>
      <c r="N1048539" s="103">
        <v>361</v>
      </c>
      <c r="O1048539" s="103">
        <v>1348.2083333333333</v>
      </c>
      <c r="AK1048539" s="103">
        <v>70.742289614195172</v>
      </c>
      <c r="AL1048539" s="103">
        <v>361</v>
      </c>
      <c r="AM1048539" s="103">
        <v>1344.1035026697082</v>
      </c>
    </row>
    <row r="1048540" spans="4:39" x14ac:dyDescent="0.2">
      <c r="D1048540" s="103">
        <v>284</v>
      </c>
      <c r="E1048540" s="103">
        <v>565</v>
      </c>
      <c r="F1048540" s="103">
        <v>70.625</v>
      </c>
      <c r="G1048540" s="103">
        <v>2.375</v>
      </c>
      <c r="H1048540" s="103">
        <v>1.0336283185840709</v>
      </c>
      <c r="M1048540" s="103">
        <v>73.013888888888886</v>
      </c>
      <c r="N1048540" s="103">
        <v>400</v>
      </c>
      <c r="O1048540" s="103">
        <v>1460.2777777777778</v>
      </c>
      <c r="AK1048540" s="103">
        <v>73.159299907988441</v>
      </c>
      <c r="AL1048540" s="103">
        <v>400</v>
      </c>
      <c r="AM1048540" s="103">
        <v>1463.1859981597688</v>
      </c>
    </row>
    <row r="1048541" spans="4:39" x14ac:dyDescent="0.2">
      <c r="D1048541" s="103">
        <v>288</v>
      </c>
      <c r="E1048541" s="103">
        <v>572</v>
      </c>
      <c r="F1048541" s="103">
        <v>71.5</v>
      </c>
      <c r="G1048541" s="103">
        <v>5.5</v>
      </c>
      <c r="H1048541" s="103">
        <v>1.0769230769230769</v>
      </c>
      <c r="M1048541" s="103">
        <v>73.180555555555557</v>
      </c>
      <c r="N1048541" s="103">
        <v>441</v>
      </c>
      <c r="O1048541" s="103">
        <v>1536.7916666666667</v>
      </c>
      <c r="AK1048541" s="103">
        <v>73.227619150418676</v>
      </c>
      <c r="AL1048541" s="103">
        <v>441</v>
      </c>
      <c r="AM1048541" s="103">
        <v>1537.7800021587923</v>
      </c>
    </row>
    <row r="1048542" spans="4:39" x14ac:dyDescent="0.2">
      <c r="D1048542" s="103">
        <v>291</v>
      </c>
      <c r="E1048542" s="103">
        <v>579</v>
      </c>
      <c r="F1048542" s="103">
        <v>72.375</v>
      </c>
      <c r="G1048542" s="103">
        <v>-10.375</v>
      </c>
      <c r="H1048542" s="103">
        <v>0.85664939550949915</v>
      </c>
      <c r="M1048542" s="103">
        <v>76.444444444444443</v>
      </c>
      <c r="N1048542" s="103">
        <v>484</v>
      </c>
      <c r="O1048542" s="103">
        <v>1681.7777777777778</v>
      </c>
      <c r="AK1048542" s="103">
        <v>76.313196009921242</v>
      </c>
      <c r="AL1048542" s="103">
        <v>484</v>
      </c>
      <c r="AM1048542" s="103">
        <v>1678.8903122182674</v>
      </c>
    </row>
    <row r="1048543" spans="4:39" x14ac:dyDescent="0.2">
      <c r="D1048543" s="103">
        <v>294</v>
      </c>
      <c r="E1048543" s="103">
        <v>585</v>
      </c>
      <c r="F1048543" s="103">
        <v>73.125</v>
      </c>
      <c r="G1048543" s="103">
        <v>2.875</v>
      </c>
      <c r="H1048543" s="103">
        <v>1.0393162393162394</v>
      </c>
      <c r="M1048543" s="103">
        <v>74.958333333333329</v>
      </c>
      <c r="N1048543" s="103">
        <v>529</v>
      </c>
      <c r="O1048543" s="103">
        <v>1724.0416666666665</v>
      </c>
      <c r="AK1048543" s="103">
        <v>75.306308298981961</v>
      </c>
      <c r="AL1048543" s="103">
        <v>529</v>
      </c>
      <c r="AM1048543" s="103">
        <v>1732.0450908765852</v>
      </c>
    </row>
    <row r="1048544" spans="4:39" x14ac:dyDescent="0.2">
      <c r="D1048544" s="103">
        <v>298</v>
      </c>
      <c r="E1048544" s="103">
        <v>592</v>
      </c>
      <c r="F1048544" s="103">
        <v>74</v>
      </c>
      <c r="G1048544" s="103">
        <v>2</v>
      </c>
      <c r="H1048544" s="103">
        <v>1.027027027027027</v>
      </c>
      <c r="M1048544" s="103">
        <v>79.013888888888886</v>
      </c>
      <c r="N1048544" s="103">
        <v>576</v>
      </c>
      <c r="O1048544" s="103">
        <v>1896.3333333333333</v>
      </c>
      <c r="AK1048544" s="103">
        <v>78.935034111250687</v>
      </c>
      <c r="AL1048544" s="103">
        <v>576</v>
      </c>
      <c r="AM1048544" s="103">
        <v>1894.4408186700166</v>
      </c>
    </row>
    <row r="1048545" spans="4:45" x14ac:dyDescent="0.2">
      <c r="D1048545" s="103">
        <v>304</v>
      </c>
      <c r="E1048545" s="103">
        <v>602</v>
      </c>
      <c r="F1048545" s="103">
        <v>75.25</v>
      </c>
      <c r="G1048545" s="103">
        <v>4.75</v>
      </c>
      <c r="H1048545" s="103">
        <v>1.0631229235880399</v>
      </c>
      <c r="M1048545" s="103">
        <v>79.180555555555557</v>
      </c>
      <c r="N1048545" s="103">
        <v>625</v>
      </c>
      <c r="O1048545" s="103">
        <v>1979.5138888888889</v>
      </c>
      <c r="AK1048545" s="103">
        <v>79.008746978083309</v>
      </c>
      <c r="AL1048545" s="103">
        <v>625</v>
      </c>
      <c r="AM1048545" s="103">
        <v>1975.2186744520827</v>
      </c>
    </row>
    <row r="1048546" spans="4:45" x14ac:dyDescent="0.2">
      <c r="D1048546" s="103">
        <v>310</v>
      </c>
      <c r="E1048546" s="103">
        <v>614</v>
      </c>
      <c r="F1048546" s="103">
        <v>76.75</v>
      </c>
      <c r="G1048546" s="103">
        <v>-10.75</v>
      </c>
      <c r="H1048546" s="103">
        <v>0.85993485342019549</v>
      </c>
      <c r="M1048546" s="103">
        <v>81.444444444444443</v>
      </c>
      <c r="N1048546" s="103">
        <v>676</v>
      </c>
      <c r="O1048546" s="103">
        <v>2117.5555555555557</v>
      </c>
      <c r="AK1048546" s="103">
        <v>81.082770760541322</v>
      </c>
      <c r="AL1048546" s="103">
        <v>676</v>
      </c>
      <c r="AM1048546" s="103">
        <v>2108.1520397740742</v>
      </c>
    </row>
    <row r="1048547" spans="4:45" x14ac:dyDescent="0.2">
      <c r="D1048547" s="103">
        <v>315</v>
      </c>
      <c r="E1048547" s="103">
        <v>625</v>
      </c>
      <c r="F1048547" s="103">
        <v>78.125</v>
      </c>
      <c r="G1048547" s="103">
        <v>3.875</v>
      </c>
      <c r="H1048547" s="103">
        <v>1.0496000000000001</v>
      </c>
      <c r="M1048547" s="103">
        <v>79.958333333333329</v>
      </c>
      <c r="N1048547" s="103">
        <v>729</v>
      </c>
      <c r="O1048547" s="103">
        <v>2158.875</v>
      </c>
      <c r="AK1048547" s="103">
        <v>81.011331654965446</v>
      </c>
      <c r="AL1048547" s="103">
        <v>729</v>
      </c>
      <c r="AM1048547" s="103">
        <v>2187.3059546840668</v>
      </c>
    </row>
    <row r="1048548" spans="4:45" x14ac:dyDescent="0.2">
      <c r="D1048548" s="103">
        <v>320</v>
      </c>
      <c r="E1048548" s="103">
        <v>635</v>
      </c>
      <c r="F1048548" s="103">
        <v>79.375</v>
      </c>
      <c r="G1048548" s="103">
        <v>2.625</v>
      </c>
      <c r="H1048548" s="103">
        <v>1.0330708661417323</v>
      </c>
      <c r="M1048548" s="103">
        <v>82.013888888888886</v>
      </c>
      <c r="N1048548" s="103">
        <v>784</v>
      </c>
      <c r="O1048548" s="103">
        <v>2296.3888888888887</v>
      </c>
      <c r="AK1048548" s="103">
        <v>81.822901212881817</v>
      </c>
      <c r="AL1048548" s="103">
        <v>784</v>
      </c>
      <c r="AM1048548" s="103">
        <v>2291.041233960691</v>
      </c>
    </row>
    <row r="1048549" spans="4:45" x14ac:dyDescent="0.2">
      <c r="D1048549" s="103">
        <v>323</v>
      </c>
      <c r="E1048549" s="103">
        <v>643</v>
      </c>
      <c r="F1048549" s="103">
        <v>80.375</v>
      </c>
      <c r="G1048549" s="103">
        <v>4.625</v>
      </c>
      <c r="H1048549" s="103">
        <v>1.0575427682737168</v>
      </c>
      <c r="M1048549" s="103">
        <v>82.180555555555557</v>
      </c>
      <c r="N1048549" s="103">
        <v>841</v>
      </c>
      <c r="O1048549" s="103">
        <v>2383.2361111111113</v>
      </c>
      <c r="AK1048549" s="103">
        <v>81.899310891915633</v>
      </c>
      <c r="AL1048549" s="103">
        <v>841</v>
      </c>
      <c r="AM1048549" s="103">
        <v>2375.0800158655534</v>
      </c>
    </row>
    <row r="1048550" spans="4:45" x14ac:dyDescent="0.2">
      <c r="D1048550" s="103">
        <v>326</v>
      </c>
      <c r="E1048550" s="103">
        <v>649</v>
      </c>
      <c r="F1048550" s="103">
        <v>81.125</v>
      </c>
      <c r="G1048550" s="103">
        <v>-10.125</v>
      </c>
      <c r="H1048550" s="103">
        <v>0.87519260400616328</v>
      </c>
      <c r="M1048550" s="103">
        <v>85.444444444444443</v>
      </c>
      <c r="N1048550" s="103">
        <v>900</v>
      </c>
      <c r="O1048550" s="103">
        <v>2563.3333333333335</v>
      </c>
      <c r="AK1048550" s="103">
        <v>84.898430561037387</v>
      </c>
      <c r="AL1048550" s="103">
        <v>900</v>
      </c>
      <c r="AM1048550" s="103">
        <v>2546.9529168311215</v>
      </c>
    </row>
    <row r="1048551" spans="4:45" x14ac:dyDescent="0.2">
      <c r="D1048551" s="103">
        <v>330</v>
      </c>
      <c r="E1048551" s="103">
        <v>656</v>
      </c>
      <c r="F1048551" s="103">
        <v>82</v>
      </c>
      <c r="G1048551" s="103">
        <v>3</v>
      </c>
      <c r="H1048551" s="103">
        <v>1.0365853658536586</v>
      </c>
      <c r="M1048551" s="103">
        <v>81.958333333333329</v>
      </c>
      <c r="N1048551" s="103">
        <v>961</v>
      </c>
      <c r="O1048551" s="103">
        <v>2540.708333333333</v>
      </c>
      <c r="AK1048551" s="103">
        <v>83.29334099735884</v>
      </c>
      <c r="AL1048551" s="103">
        <v>961</v>
      </c>
      <c r="AM1048551" s="103">
        <v>2582.093570918124</v>
      </c>
    </row>
    <row r="1048552" spans="4:45" x14ac:dyDescent="0.2">
      <c r="D1048552" s="103">
        <v>332</v>
      </c>
      <c r="E1048552" s="103">
        <v>662</v>
      </c>
      <c r="F1048552" s="103">
        <v>82.75</v>
      </c>
      <c r="G1048552" s="103">
        <v>2.25</v>
      </c>
      <c r="H1048552" s="103">
        <v>1.0271903323262841</v>
      </c>
      <c r="M1048552" s="103">
        <v>86.013888888888886</v>
      </c>
      <c r="N1048552" s="103">
        <v>1024</v>
      </c>
      <c r="O1048552" s="103">
        <v>2752.4444444444443</v>
      </c>
      <c r="AK1048552" s="103">
        <v>85.673390681723319</v>
      </c>
      <c r="AL1048552" s="103">
        <v>1024</v>
      </c>
      <c r="AM1048552" s="103">
        <v>2741.5485018151462</v>
      </c>
    </row>
    <row r="1048553" spans="4:45" x14ac:dyDescent="0.2">
      <c r="D1048553" s="103">
        <v>336</v>
      </c>
      <c r="E1048553" s="103">
        <v>668</v>
      </c>
      <c r="F1048553" s="103">
        <v>83.5</v>
      </c>
      <c r="G1048553" s="103">
        <v>5.5</v>
      </c>
      <c r="H1048553" s="103">
        <v>1.0658682634730539</v>
      </c>
      <c r="M1048553" s="103">
        <v>87.180555555555557</v>
      </c>
      <c r="N1048553" s="103">
        <v>1089</v>
      </c>
      <c r="O1048553" s="103">
        <v>2876.9583333333335</v>
      </c>
      <c r="AK1048553" s="103">
        <v>86.716917414969487</v>
      </c>
      <c r="AL1048553" s="103">
        <v>1089</v>
      </c>
      <c r="AM1048553" s="103">
        <v>2861.658274693993</v>
      </c>
    </row>
    <row r="1048554" spans="4:45" x14ac:dyDescent="0.2">
      <c r="D1048554" s="103">
        <v>341</v>
      </c>
      <c r="E1048554" s="103">
        <v>677</v>
      </c>
      <c r="F1048554" s="103">
        <v>84.625</v>
      </c>
      <c r="G1048554" s="103">
        <v>-11.625</v>
      </c>
      <c r="H1048554" s="103">
        <v>0.86262924667651408</v>
      </c>
      <c r="M1048554" s="103">
        <v>76.444444444444443</v>
      </c>
      <c r="N1048554" s="103">
        <v>1156</v>
      </c>
      <c r="O1048554" s="103">
        <v>2599.1111111111109</v>
      </c>
      <c r="AK1048554" s="103">
        <v>76.313196009921242</v>
      </c>
      <c r="AL1048554" s="103">
        <v>1156</v>
      </c>
      <c r="AM1048554" s="103">
        <v>2594.6486643373223</v>
      </c>
    </row>
    <row r="1048555" spans="4:45" x14ac:dyDescent="0.2">
      <c r="D1048555" s="103">
        <v>332</v>
      </c>
      <c r="E1048555" s="103">
        <v>673</v>
      </c>
      <c r="F1048555" s="103">
        <v>84.125</v>
      </c>
      <c r="G1048555" s="103">
        <v>4.875</v>
      </c>
      <c r="H1048555" s="103">
        <v>1.0579494799405647</v>
      </c>
      <c r="M1048555" s="103">
        <v>86.958333333333329</v>
      </c>
      <c r="N1048555" s="103">
        <v>1225</v>
      </c>
      <c r="O1048555" s="103">
        <v>3043.5416666666665</v>
      </c>
      <c r="AK1048555" s="103">
        <v>88.998364353342311</v>
      </c>
      <c r="AL1048555" s="103">
        <v>1225</v>
      </c>
      <c r="AM1048555" s="103">
        <v>3114.942752366981</v>
      </c>
    </row>
    <row r="1048556" spans="4:45" x14ac:dyDescent="0.2">
      <c r="D1048556" s="103">
        <v>337</v>
      </c>
      <c r="E1048556" s="103">
        <v>669</v>
      </c>
      <c r="F1048556" s="103">
        <v>83.625</v>
      </c>
      <c r="G1048556" s="103">
        <v>6.375</v>
      </c>
      <c r="H1048556" s="103">
        <v>1.0762331838565022</v>
      </c>
      <c r="M1048556" s="103">
        <v>93.013888888888886</v>
      </c>
      <c r="N1048556" s="103">
        <v>1296</v>
      </c>
      <c r="O1048556" s="151">
        <v>3348.5</v>
      </c>
      <c r="AK1048556" s="103">
        <v>92.411747252195937</v>
      </c>
      <c r="AL1048556" s="103">
        <v>1296</v>
      </c>
      <c r="AM1048556" s="103">
        <v>3326.8229010790537</v>
      </c>
    </row>
    <row r="1048557" spans="4:45" x14ac:dyDescent="0.2">
      <c r="D1048557" s="103">
        <v>344</v>
      </c>
      <c r="E1048557" s="103">
        <v>681</v>
      </c>
      <c r="F1048557" s="103">
        <v>85.125</v>
      </c>
      <c r="G1048557" s="103">
        <v>-5.125</v>
      </c>
      <c r="H1048557" s="103">
        <v>0.9397944199706314</v>
      </c>
      <c r="M1048557" s="103">
        <v>93.180555555555557</v>
      </c>
      <c r="N1048557" s="103">
        <v>1369</v>
      </c>
      <c r="O1048557" s="103">
        <v>3447.6805555555557</v>
      </c>
      <c r="AK1048557" s="103">
        <v>92.49804524263412</v>
      </c>
      <c r="AL1048557" s="103">
        <v>1369</v>
      </c>
      <c r="AM1048557" s="103">
        <v>3422.4276739774623</v>
      </c>
    </row>
    <row r="1048558" spans="4:45" x14ac:dyDescent="0.2">
      <c r="D1048558" s="103">
        <v>350</v>
      </c>
      <c r="E1048558" s="103">
        <v>694</v>
      </c>
      <c r="F1048558" s="103">
        <v>86.75</v>
      </c>
      <c r="G1048558" s="103">
        <v>-8.75</v>
      </c>
      <c r="H1048558" s="103">
        <v>0.89913544668587897</v>
      </c>
      <c r="M1048558" s="103">
        <v>97.444444444444443</v>
      </c>
      <c r="N1048558" s="103">
        <v>1444</v>
      </c>
      <c r="O1048558" s="103">
        <v>3702.8888888888887</v>
      </c>
      <c r="AK1048558" s="103">
        <v>96.345409962525565</v>
      </c>
      <c r="AL1048558" s="103">
        <v>1444</v>
      </c>
      <c r="AM1048558" s="103">
        <v>3661.1255785759713</v>
      </c>
    </row>
    <row r="1048559" spans="4:45" x14ac:dyDescent="0.2">
      <c r="D1048559" s="103">
        <v>371</v>
      </c>
      <c r="E1048559" s="103">
        <v>721</v>
      </c>
      <c r="F1048559" s="103">
        <v>90.125</v>
      </c>
      <c r="G1048559" s="103">
        <v>5.875</v>
      </c>
      <c r="H1048559" s="103">
        <v>1.0651872399445215</v>
      </c>
      <c r="M1048559" s="103">
        <v>91.958333333333329</v>
      </c>
      <c r="N1048559" s="103">
        <v>1521</v>
      </c>
      <c r="O1048559" s="103">
        <v>3586.375</v>
      </c>
      <c r="R1048559" s="103">
        <v>5588.0694444444671</v>
      </c>
      <c r="S1048559" s="103">
        <v>5330</v>
      </c>
      <c r="T1048559" s="103">
        <v>1.0484182822597499</v>
      </c>
      <c r="U1048559" s="103">
        <v>52.406730769230684</v>
      </c>
      <c r="AK1048559" s="103">
        <v>94.703387709325796</v>
      </c>
      <c r="AL1048559" s="103">
        <v>1521</v>
      </c>
      <c r="AM1048559" s="103">
        <v>3693.432120663706</v>
      </c>
      <c r="AP1048559" s="103">
        <v>5581.931179494939</v>
      </c>
      <c r="AQ1048559" s="103">
        <v>5330</v>
      </c>
      <c r="AR1048559" s="103">
        <v>1.0472666378039286</v>
      </c>
      <c r="AS1048559" s="103">
        <v>52.522175636336421</v>
      </c>
    </row>
    <row r="1048560" spans="4:45" x14ac:dyDescent="0.2">
      <c r="D1048560" s="103">
        <v>376</v>
      </c>
      <c r="E1048560" s="103">
        <v>747</v>
      </c>
      <c r="F1048560" s="103">
        <v>93.375</v>
      </c>
      <c r="G1048560" s="103">
        <v>2.625</v>
      </c>
      <c r="H1048560" s="103">
        <v>1.0281124497991967</v>
      </c>
      <c r="M1048560" s="103">
        <v>99.013888888888886</v>
      </c>
      <c r="N1048560" s="103">
        <v>1600</v>
      </c>
      <c r="O1048560" s="103">
        <v>3960.5555555555557</v>
      </c>
      <c r="AK1048560" s="103">
        <v>98.187481455458183</v>
      </c>
      <c r="AL1048560" s="103">
        <v>1600</v>
      </c>
      <c r="AM1048560" s="103">
        <v>3927.4992582183272</v>
      </c>
    </row>
    <row r="1048561" spans="4:39" x14ac:dyDescent="0.2">
      <c r="D1048561" s="103">
        <v>382</v>
      </c>
      <c r="E1048561" s="103">
        <v>758</v>
      </c>
      <c r="F1048561" s="103">
        <v>94.75</v>
      </c>
      <c r="G1048561" s="103">
        <v>6.25</v>
      </c>
      <c r="H1048561" s="103">
        <v>1.0659630606860158</v>
      </c>
      <c r="K1048561" s="103">
        <v>820</v>
      </c>
      <c r="M1048561" s="103">
        <v>2955.9722222222222</v>
      </c>
      <c r="N1048561" s="103">
        <v>22140</v>
      </c>
      <c r="O1048561" s="103">
        <v>66185.500000000015</v>
      </c>
      <c r="AI1048561" s="103">
        <v>820</v>
      </c>
      <c r="AK1048561" s="103">
        <v>2959.6456684526784</v>
      </c>
      <c r="AL1048561" s="103">
        <v>22140</v>
      </c>
      <c r="AM1048561" s="103">
        <v>66254.667382774845</v>
      </c>
    </row>
  </sheetData>
  <mergeCells count="79">
    <mergeCell ref="J48:J51"/>
    <mergeCell ref="J44:J47"/>
    <mergeCell ref="J64:J67"/>
    <mergeCell ref="AS12:AS13"/>
    <mergeCell ref="AT12:AT13"/>
    <mergeCell ref="Z18:AA18"/>
    <mergeCell ref="AH23:AK23"/>
    <mergeCell ref="AH24:AP24"/>
    <mergeCell ref="AH25:AL25"/>
    <mergeCell ref="AH26:AH27"/>
    <mergeCell ref="AI26:AI27"/>
    <mergeCell ref="AJ26:AJ27"/>
    <mergeCell ref="AL26:AL27"/>
    <mergeCell ref="AH40:AH43"/>
    <mergeCell ref="AH44:AH47"/>
    <mergeCell ref="AH48:AH51"/>
    <mergeCell ref="A25:A28"/>
    <mergeCell ref="K12:T12"/>
    <mergeCell ref="U12:U13"/>
    <mergeCell ref="V12:V13"/>
    <mergeCell ref="A37:A40"/>
    <mergeCell ref="J26:J27"/>
    <mergeCell ref="K26:K27"/>
    <mergeCell ref="O26:O27"/>
    <mergeCell ref="N26:N27"/>
    <mergeCell ref="M26:M27"/>
    <mergeCell ref="L26:L27"/>
    <mergeCell ref="J23:M23"/>
    <mergeCell ref="J7:Q7"/>
    <mergeCell ref="A41:A44"/>
    <mergeCell ref="AH11:AI11"/>
    <mergeCell ref="AH12:AH13"/>
    <mergeCell ref="AI12:AR12"/>
    <mergeCell ref="J32:J35"/>
    <mergeCell ref="A21:A24"/>
    <mergeCell ref="A29:A32"/>
    <mergeCell ref="A33:A36"/>
    <mergeCell ref="J24:R24"/>
    <mergeCell ref="J25:N25"/>
    <mergeCell ref="J28:J31"/>
    <mergeCell ref="X14:AC14"/>
    <mergeCell ref="X15:AC15"/>
    <mergeCell ref="X16:AC16"/>
    <mergeCell ref="A5:A8"/>
    <mergeCell ref="A9:A12"/>
    <mergeCell ref="A13:A16"/>
    <mergeCell ref="A17:A20"/>
    <mergeCell ref="J4:L4"/>
    <mergeCell ref="J8:L8"/>
    <mergeCell ref="J11:K11"/>
    <mergeCell ref="J12:J13"/>
    <mergeCell ref="R68:U68"/>
    <mergeCell ref="AO62:AP62"/>
    <mergeCell ref="AP68:AS68"/>
    <mergeCell ref="AH64:AH67"/>
    <mergeCell ref="AV14:BA14"/>
    <mergeCell ref="AV15:BA15"/>
    <mergeCell ref="AV16:BA16"/>
    <mergeCell ref="AV17:BA17"/>
    <mergeCell ref="AV19:BA21"/>
    <mergeCell ref="AX18:AY18"/>
    <mergeCell ref="X17:AC17"/>
    <mergeCell ref="X19:AC21"/>
    <mergeCell ref="A1:R1"/>
    <mergeCell ref="AK26:AK27"/>
    <mergeCell ref="AM26:AM27"/>
    <mergeCell ref="Q62:R62"/>
    <mergeCell ref="J40:J43"/>
    <mergeCell ref="J36:J39"/>
    <mergeCell ref="J52:J55"/>
    <mergeCell ref="J56:J59"/>
    <mergeCell ref="J60:J63"/>
    <mergeCell ref="AH28:AH31"/>
    <mergeCell ref="AH32:AH35"/>
    <mergeCell ref="AH36:AH39"/>
    <mergeCell ref="AH60:AH63"/>
    <mergeCell ref="AH56:AH59"/>
    <mergeCell ref="AH52:AH55"/>
    <mergeCell ref="A2:E2"/>
  </mergeCells>
  <conditionalFormatting sqref="A1:XFD1048576">
    <cfRule type="expression" dxfId="241" priority="509">
      <formula>1</formula>
    </cfRule>
  </conditionalFormatting>
  <conditionalFormatting sqref="F2 AK32:AK68 AM32:AM68 M32:O68">
    <cfRule type="expression" dxfId="240" priority="124">
      <formula>1</formula>
    </cfRule>
  </conditionalFormatting>
  <conditionalFormatting sqref="A2:E2">
    <cfRule type="expression" dxfId="239" priority="123">
      <formula>1</formula>
    </cfRule>
  </conditionalFormatting>
  <conditionalFormatting sqref="K5">
    <cfRule type="expression" dxfId="238" priority="125">
      <formula>1</formula>
    </cfRule>
  </conditionalFormatting>
  <conditionalFormatting sqref="J4 J8">
    <cfRule type="expression" dxfId="237" priority="118">
      <formula>1</formula>
    </cfRule>
  </conditionalFormatting>
  <conditionalFormatting sqref="D6:D42 R65:U65 K68 E7:H42 AS14:AT18 AP65:AS65 U14:V18">
    <cfRule type="expression" dxfId="236" priority="113">
      <formula>1</formula>
    </cfRule>
  </conditionalFormatting>
  <conditionalFormatting sqref="J11:K11 AH11:AI11 J24 X19">
    <cfRule type="expression" dxfId="235" priority="112">
      <formula>1</formula>
    </cfRule>
  </conditionalFormatting>
  <conditionalFormatting sqref="J25 J23">
    <cfRule type="expression" dxfId="234" priority="96">
      <formula>1</formula>
    </cfRule>
  </conditionalFormatting>
  <conditionalFormatting sqref="Q62">
    <cfRule type="expression" dxfId="233" priority="110">
      <formula>1</formula>
    </cfRule>
  </conditionalFormatting>
  <conditionalFormatting sqref="AO62">
    <cfRule type="expression" dxfId="232" priority="109">
      <formula>1</formula>
    </cfRule>
  </conditionalFormatting>
  <conditionalFormatting sqref="D46 A1">
    <cfRule type="expression" dxfId="231" priority="87">
      <formula>1</formula>
    </cfRule>
  </conditionalFormatting>
  <conditionalFormatting sqref="D47">
    <cfRule type="expression" dxfId="230" priority="85">
      <formula>1</formula>
    </cfRule>
  </conditionalFormatting>
  <conditionalFormatting sqref="D5:H5 E6:H6 D43:H44 L68 K14:K15 T16:T17 AR16:AR17 AI14:AI15">
    <cfRule type="expression" dxfId="229" priority="121">
      <formula>1</formula>
    </cfRule>
  </conditionalFormatting>
  <conditionalFormatting sqref="D6 D7:H42">
    <cfRule type="expression" dxfId="228" priority="80">
      <formula>IF(D6=D1048525,1,0)</formula>
    </cfRule>
  </conditionalFormatting>
  <conditionalFormatting sqref="V68:Z68 AT68:AX68">
    <cfRule type="expression" dxfId="227" priority="58">
      <formula>1</formula>
    </cfRule>
  </conditionalFormatting>
  <conditionalFormatting sqref="K68">
    <cfRule type="expression" dxfId="226" priority="508">
      <formula>1</formula>
    </cfRule>
  </conditionalFormatting>
  <conditionalFormatting sqref="XEE14:XFD18 D1048525:AS1048561">
    <cfRule type="expression" dxfId="225" priority="51">
      <formula>1</formula>
    </cfRule>
  </conditionalFormatting>
  <conditionalFormatting sqref="AV18:AW18 AV19 BB19:BB21">
    <cfRule type="expression" dxfId="224" priority="49">
      <formula>1</formula>
    </cfRule>
  </conditionalFormatting>
  <conditionalFormatting sqref="AV19">
    <cfRule type="expression" dxfId="223" priority="48">
      <formula>1</formula>
    </cfRule>
  </conditionalFormatting>
  <conditionalFormatting sqref="AH23:AH25 AM25:AP25 AL23">
    <cfRule type="expression" dxfId="222" priority="47">
      <formula>1</formula>
    </cfRule>
  </conditionalFormatting>
  <conditionalFormatting sqref="AH24">
    <cfRule type="expression" dxfId="221" priority="46">
      <formula>1</formula>
    </cfRule>
  </conditionalFormatting>
  <conditionalFormatting sqref="AH25 AH23">
    <cfRule type="expression" dxfId="220" priority="45">
      <formula>1</formula>
    </cfRule>
  </conditionalFormatting>
  <conditionalFormatting sqref="AH28:AJ28 AH32:AJ32 AI29:AJ31 AH36:AJ36 AI33:AJ35 AH40:AJ40 AI37:AJ39 AH44:AJ44 AI41:AJ43 AH48:AJ48 AI45:AJ47 AH52:AJ52 AI49:AJ51 AH64:AJ67 AI61:AJ63 AH60:AJ60 AI57:AJ59 AH56:AJ56 AI53:AJ55">
    <cfRule type="expression" dxfId="219" priority="43">
      <formula>1</formula>
    </cfRule>
  </conditionalFormatting>
  <conditionalFormatting sqref="AH68:AJ68">
    <cfRule type="expression" dxfId="218" priority="42">
      <formula>1</formula>
    </cfRule>
  </conditionalFormatting>
  <conditionalFormatting sqref="AI68">
    <cfRule type="expression" dxfId="217" priority="39">
      <formula>1</formula>
    </cfRule>
  </conditionalFormatting>
  <conditionalFormatting sqref="AJ68">
    <cfRule type="expression" dxfId="216" priority="41">
      <formula>1</formula>
    </cfRule>
  </conditionalFormatting>
  <conditionalFormatting sqref="AI68">
    <cfRule type="expression" dxfId="215" priority="40">
      <formula>1</formula>
    </cfRule>
  </conditionalFormatting>
  <conditionalFormatting sqref="AL28:AL68">
    <cfRule type="expression" dxfId="214" priority="38">
      <formula>1</formula>
    </cfRule>
  </conditionalFormatting>
  <conditionalFormatting sqref="AL32:AL68">
    <cfRule type="expression" dxfId="213" priority="37">
      <formula>1</formula>
    </cfRule>
  </conditionalFormatting>
  <conditionalFormatting sqref="O26:O27">
    <cfRule type="expression" dxfId="212" priority="36">
      <formula>1</formula>
    </cfRule>
  </conditionalFormatting>
  <conditionalFormatting sqref="AH26:AL26">
    <cfRule type="expression" dxfId="211" priority="33">
      <formula>1</formula>
    </cfRule>
  </conditionalFormatting>
  <conditionalFormatting sqref="AM26:AM27">
    <cfRule type="expression" dxfId="210" priority="32">
      <formula>1</formula>
    </cfRule>
  </conditionalFormatting>
  <conditionalFormatting sqref="K5">
    <cfRule type="expression" dxfId="209" priority="119">
      <formula>IF($K$5=$XFD$5,1,0)</formula>
    </cfRule>
  </conditionalFormatting>
  <conditionalFormatting sqref="AF9:AF68">
    <cfRule type="expression" dxfId="208" priority="31">
      <formula>1</formula>
    </cfRule>
  </conditionalFormatting>
  <conditionalFormatting sqref="AS14:AT18 U14:V18">
    <cfRule type="expression" dxfId="193" priority="26">
      <formula>IF(U14=XEE14,1,0)</formula>
    </cfRule>
  </conditionalFormatting>
  <conditionalFormatting sqref="R64:S64">
    <cfRule type="expression" dxfId="207" priority="21">
      <formula>1</formula>
    </cfRule>
  </conditionalFormatting>
  <conditionalFormatting sqref="O62 AM62">
    <cfRule type="expression" dxfId="206" priority="505">
      <formula>IF(#REF!=Q1048555,1,0)</formula>
    </cfRule>
  </conditionalFormatting>
  <conditionalFormatting sqref="K68 AI68 AK32:AM68 M32:O68">
    <cfRule type="expression" dxfId="205" priority="17">
      <formula>IF(K32=K1048525,1,0)</formula>
    </cfRule>
  </conditionalFormatting>
  <conditionalFormatting sqref="R65:U65 AP65:AS65">
    <cfRule type="expression" dxfId="204" priority="14">
      <formula>IF(R65=R1048559,1,0)</formula>
    </cfRule>
  </conditionalFormatting>
  <conditionalFormatting sqref="R67:Z68">
    <cfRule type="expression" dxfId="203" priority="13">
      <formula>IF(OR($R$65:$U$65&lt;&gt;$R$1048559:$U$1048559),1,0)</formula>
    </cfRule>
  </conditionalFormatting>
  <conditionalFormatting sqref="Q62:Z68">
    <cfRule type="expression" dxfId="202" priority="12">
      <formula>IF(OR($K$68&lt;&gt;$K$1048561,$M$1048525:$O$1048561&lt;&gt;$M$32:$O$68),1,0)</formula>
    </cfRule>
  </conditionalFormatting>
  <conditionalFormatting sqref="J23:Z68">
    <cfRule type="expression" dxfId="201" priority="10">
      <formula>IF(OR($U$14:$U$18&lt;&gt;$XEE$14:$XEE$18),1,0)</formula>
    </cfRule>
  </conditionalFormatting>
  <conditionalFormatting sqref="X14:AC21">
    <cfRule type="expression" dxfId="200" priority="9">
      <formula>IF(OR($V$14:$V$18&lt;&gt;$XEF$14:$XEF$18),1,0)</formula>
    </cfRule>
  </conditionalFormatting>
  <conditionalFormatting sqref="AP67:AX68">
    <cfRule type="expression" dxfId="199" priority="8">
      <formula>IF(OR($AP$65:$AS$65&lt;&gt;$AP$1048559:$AS$1048559),1,0)</formula>
    </cfRule>
  </conditionalFormatting>
  <conditionalFormatting sqref="AO62:AX68">
    <cfRule type="expression" dxfId="198" priority="7">
      <formula>IF(OR($AI$68&lt;&gt;$AI$1048561,$AK$1048525:$AM$1048561&lt;&gt;$AK$32:$AM$68),1,0)</formula>
    </cfRule>
  </conditionalFormatting>
  <conditionalFormatting sqref="AV14:BA21">
    <cfRule type="expression" dxfId="197" priority="6">
      <formula>IF(OR($AT$14:$AT$18&lt;&gt;$XFD$14:$XFD$18),1,0)</formula>
    </cfRule>
  </conditionalFormatting>
  <conditionalFormatting sqref="AH23:AX68">
    <cfRule type="expression" dxfId="196" priority="5">
      <formula>IF(OR($AS$14:$AS$18&lt;&gt;$XFC$14:$XFC$18),1,0)</formula>
    </cfRule>
  </conditionalFormatting>
  <conditionalFormatting sqref="J7:BB68">
    <cfRule type="expression" dxfId="195" priority="2">
      <formula>IF(OR($D$6&lt;&gt;$D$1048525,$D$1048526:$H$1048561&lt;&gt;$D$7:$H$42),1,0)</formula>
    </cfRule>
  </conditionalFormatting>
  <conditionalFormatting sqref="D4:H44">
    <cfRule type="expression" dxfId="194" priority="1">
      <formula>IF($K$5&lt;&gt;$XFD$5,1,0)</formula>
    </cfRule>
  </conditionalFormatting>
  <dataValidations disablePrompts="1" count="1">
    <dataValidation allowBlank="1" showInputMessage="1" showErrorMessage="1" prompt="   4" sqref="L5"/>
  </dataValidations>
  <pageMargins left="0.7" right="0.7" top="0.75" bottom="0.75" header="0.3" footer="0.3"/>
  <ignoredErrors>
    <ignoredError sqref="AK28:AM31" evalError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1048558"/>
  <sheetViews>
    <sheetView zoomScale="40" zoomScaleNormal="40" workbookViewId="0">
      <selection activeCell="F2" sqref="F2"/>
    </sheetView>
  </sheetViews>
  <sheetFormatPr defaultRowHeight="14.25" x14ac:dyDescent="0.2"/>
  <cols>
    <col min="1" max="3" width="9" style="95"/>
    <col min="4" max="4" width="8.875" style="95" customWidth="1"/>
    <col min="5" max="5" width="14.5" style="95" customWidth="1"/>
    <col min="6" max="6" width="12.375" style="95" customWidth="1"/>
    <col min="7" max="8" width="15.5" style="95" customWidth="1"/>
    <col min="9" max="10" width="9" style="95"/>
    <col min="11" max="12" width="8.875" style="95" customWidth="1"/>
    <col min="13" max="13" width="10.75" style="95" customWidth="1"/>
    <col min="14" max="14" width="8.875" style="95" customWidth="1"/>
    <col min="15" max="15" width="16.625" style="95" customWidth="1"/>
    <col min="16" max="16" width="8.875" style="95" customWidth="1"/>
    <col min="17" max="17" width="16.625" style="95" customWidth="1"/>
    <col min="18" max="18" width="11" style="95" customWidth="1"/>
    <col min="19" max="20" width="8.875" style="95" customWidth="1"/>
    <col min="21" max="21" width="12.625" style="95" customWidth="1"/>
    <col min="22" max="22" width="12.625" style="80" customWidth="1"/>
    <col min="23" max="25" width="12.625" style="95" customWidth="1"/>
    <col min="26" max="26" width="9" style="95" customWidth="1"/>
    <col min="27" max="27" width="11" style="95" customWidth="1"/>
    <col min="28" max="29" width="12.625" style="95" customWidth="1"/>
    <col min="30" max="30" width="9" style="95"/>
    <col min="31" max="31" width="1.75" style="95" customWidth="1"/>
    <col min="32" max="35" width="8.875" style="95" customWidth="1"/>
    <col min="36" max="36" width="10.75" style="95" customWidth="1"/>
    <col min="37" max="37" width="8.875" style="95" customWidth="1"/>
    <col min="38" max="38" width="16.625" style="95" customWidth="1"/>
    <col min="39" max="39" width="8.875" style="95" customWidth="1"/>
    <col min="40" max="40" width="16.625" style="95" customWidth="1"/>
    <col min="41" max="41" width="9.75" style="95" customWidth="1"/>
    <col min="42" max="42" width="8.875" style="95" customWidth="1"/>
    <col min="43" max="43" width="9" style="95"/>
    <col min="44" max="48" width="12.625" style="95" customWidth="1"/>
    <col min="49" max="49" width="9" style="95"/>
    <col min="50" max="50" width="10.875" style="95" customWidth="1"/>
    <col min="51" max="52" width="12.625" style="95" customWidth="1"/>
    <col min="53" max="55" width="9" style="95"/>
    <col min="56" max="56" width="9" style="95" customWidth="1"/>
    <col min="57" max="16384" width="9" style="95"/>
  </cols>
  <sheetData>
    <row r="1" spans="1:54 16374:16379" ht="21.2" customHeight="1" thickBot="1" x14ac:dyDescent="0.25">
      <c r="A1" s="184" t="s">
        <v>52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</row>
    <row r="2" spans="1:54 16374:16379" ht="19.5" customHeight="1" thickBot="1" x14ac:dyDescent="0.25">
      <c r="A2" s="165" t="s">
        <v>26</v>
      </c>
      <c r="B2" s="165"/>
      <c r="C2" s="165"/>
      <c r="D2" s="165"/>
      <c r="E2" s="165"/>
      <c r="F2" s="79"/>
      <c r="G2" s="93"/>
      <c r="H2" s="93"/>
      <c r="I2" s="93"/>
      <c r="J2" s="93"/>
      <c r="K2" s="93"/>
      <c r="L2" s="93"/>
    </row>
    <row r="3" spans="1:54 16374:16379" ht="15" thickBot="1" x14ac:dyDescent="0.25"/>
    <row r="4" spans="1:54 16374:16379" ht="44.25" customHeight="1" thickBot="1" x14ac:dyDescent="0.25">
      <c r="A4" s="1" t="s">
        <v>6</v>
      </c>
      <c r="B4" s="2"/>
      <c r="C4" s="2"/>
      <c r="D4" s="3" t="s">
        <v>1</v>
      </c>
      <c r="E4" s="3" t="s">
        <v>2</v>
      </c>
      <c r="F4" s="2"/>
      <c r="G4" s="3" t="s">
        <v>45</v>
      </c>
      <c r="H4" s="4" t="s">
        <v>46</v>
      </c>
      <c r="J4" s="164" t="s">
        <v>28</v>
      </c>
      <c r="K4" s="164"/>
      <c r="L4" s="164"/>
      <c r="M4" s="92"/>
      <c r="N4" s="92"/>
      <c r="O4" s="92"/>
      <c r="P4" s="92"/>
      <c r="Q4" s="92"/>
      <c r="R4" s="92"/>
      <c r="S4" s="92"/>
      <c r="T4" s="92"/>
      <c r="XEU4" s="95" t="s">
        <v>0</v>
      </c>
    </row>
    <row r="5" spans="1:54 16374:16379" ht="20.25" customHeight="1" x14ac:dyDescent="0.2">
      <c r="A5" s="183">
        <v>2547</v>
      </c>
      <c r="B5" s="96">
        <v>1</v>
      </c>
      <c r="C5" s="90">
        <v>1602</v>
      </c>
      <c r="D5" s="56"/>
      <c r="E5" s="56"/>
      <c r="F5" s="56"/>
      <c r="G5" s="56"/>
      <c r="H5" s="57"/>
      <c r="J5" s="112" t="s">
        <v>3</v>
      </c>
      <c r="K5" s="97"/>
      <c r="L5" s="112"/>
      <c r="XET5" s="95">
        <v>1602.3333333333333</v>
      </c>
      <c r="XEU5" s="95">
        <v>1421</v>
      </c>
      <c r="XEY5" s="95">
        <v>4</v>
      </c>
    </row>
    <row r="6" spans="1:54 16374:16379" ht="20.25" customHeight="1" x14ac:dyDescent="0.2">
      <c r="A6" s="183"/>
      <c r="B6" s="97">
        <v>2</v>
      </c>
      <c r="C6" s="97">
        <v>1634</v>
      </c>
      <c r="D6" s="97"/>
      <c r="E6" s="41"/>
      <c r="F6" s="42"/>
      <c r="G6" s="42"/>
      <c r="H6" s="43"/>
      <c r="XET6" s="95">
        <v>1634</v>
      </c>
      <c r="XEU6" s="95">
        <v>1434</v>
      </c>
    </row>
    <row r="7" spans="1:54 16374:16379" ht="20.25" customHeight="1" x14ac:dyDescent="0.2">
      <c r="A7" s="183"/>
      <c r="B7" s="97">
        <v>3</v>
      </c>
      <c r="C7" s="97">
        <v>1645</v>
      </c>
      <c r="D7" s="97"/>
      <c r="E7" s="96"/>
      <c r="F7" s="59"/>
      <c r="G7" s="59"/>
      <c r="H7" s="59"/>
      <c r="J7" s="160" t="s">
        <v>4</v>
      </c>
      <c r="K7" s="160"/>
      <c r="L7" s="160"/>
      <c r="M7" s="160"/>
      <c r="N7" s="160"/>
      <c r="O7" s="160"/>
      <c r="P7" s="160"/>
      <c r="Q7" s="160"/>
      <c r="R7" s="160"/>
      <c r="XET7" s="95">
        <v>1645.3333333333333</v>
      </c>
      <c r="XEU7" s="95">
        <v>1952</v>
      </c>
    </row>
    <row r="8" spans="1:54 16374:16379" ht="20.25" customHeight="1" x14ac:dyDescent="0.2">
      <c r="A8" s="166"/>
      <c r="B8" s="97">
        <v>4</v>
      </c>
      <c r="C8" s="97">
        <v>1271</v>
      </c>
      <c r="D8" s="97"/>
      <c r="E8" s="97"/>
      <c r="F8" s="13"/>
      <c r="G8" s="13"/>
      <c r="H8" s="13"/>
      <c r="I8" s="95" t="s">
        <v>21</v>
      </c>
      <c r="J8" s="160" t="s">
        <v>27</v>
      </c>
      <c r="K8" s="160"/>
      <c r="L8" s="160"/>
      <c r="XET8" s="95">
        <v>1271</v>
      </c>
      <c r="XEU8" s="95">
        <v>1533</v>
      </c>
    </row>
    <row r="9" spans="1:54 16374:16379" ht="20.25" customHeight="1" x14ac:dyDescent="0.2">
      <c r="A9" s="182">
        <v>2548</v>
      </c>
      <c r="B9" s="97">
        <v>5</v>
      </c>
      <c r="C9" s="97">
        <v>1731</v>
      </c>
      <c r="D9" s="97"/>
      <c r="E9" s="97"/>
      <c r="F9" s="13"/>
      <c r="G9" s="13"/>
      <c r="H9" s="13"/>
      <c r="XET9" s="95">
        <v>1730.6666666666667</v>
      </c>
      <c r="XEU9" s="95">
        <v>1853</v>
      </c>
    </row>
    <row r="10" spans="1:54 16374:16379" ht="20.25" customHeight="1" x14ac:dyDescent="0.2">
      <c r="A10" s="183"/>
      <c r="B10" s="97">
        <v>6</v>
      </c>
      <c r="C10" s="97">
        <v>1765</v>
      </c>
      <c r="D10" s="97"/>
      <c r="E10" s="97"/>
      <c r="F10" s="13"/>
      <c r="G10" s="13"/>
      <c r="H10" s="13"/>
      <c r="XET10" s="95">
        <v>1764.6666666666667</v>
      </c>
      <c r="XEU10" s="95">
        <v>1516</v>
      </c>
    </row>
    <row r="11" spans="1:54 16374:16379" ht="20.25" customHeight="1" thickBot="1" x14ac:dyDescent="0.25">
      <c r="A11" s="183"/>
      <c r="B11" s="97">
        <v>7</v>
      </c>
      <c r="C11" s="97">
        <v>1777</v>
      </c>
      <c r="D11" s="97"/>
      <c r="E11" s="97"/>
      <c r="F11" s="13"/>
      <c r="G11" s="13"/>
      <c r="H11" s="13"/>
      <c r="J11" s="168" t="s">
        <v>9</v>
      </c>
      <c r="K11" s="168"/>
      <c r="AG11" s="168" t="s">
        <v>10</v>
      </c>
      <c r="AH11" s="168"/>
      <c r="AS11" s="80"/>
      <c r="XET11" s="95">
        <v>1777</v>
      </c>
      <c r="XEU11" s="95">
        <v>1663</v>
      </c>
    </row>
    <row r="12" spans="1:54 16374:16379" ht="20.25" customHeight="1" thickBot="1" x14ac:dyDescent="0.25">
      <c r="A12" s="166"/>
      <c r="B12" s="97">
        <v>8</v>
      </c>
      <c r="C12" s="97">
        <v>1372</v>
      </c>
      <c r="D12" s="97"/>
      <c r="E12" s="97"/>
      <c r="F12" s="13"/>
      <c r="G12" s="13"/>
      <c r="H12" s="13"/>
      <c r="J12" s="169" t="s">
        <v>5</v>
      </c>
      <c r="K12" s="171" t="s">
        <v>6</v>
      </c>
      <c r="L12" s="172"/>
      <c r="M12" s="172"/>
      <c r="N12" s="172"/>
      <c r="O12" s="172"/>
      <c r="P12" s="172"/>
      <c r="Q12" s="172"/>
      <c r="R12" s="172"/>
      <c r="S12" s="172"/>
      <c r="T12" s="173"/>
      <c r="U12" s="174"/>
      <c r="V12" s="175" t="s">
        <v>74</v>
      </c>
      <c r="AG12" s="169" t="s">
        <v>5</v>
      </c>
      <c r="AH12" s="155" t="s">
        <v>6</v>
      </c>
      <c r="AI12" s="185"/>
      <c r="AJ12" s="185"/>
      <c r="AK12" s="185"/>
      <c r="AL12" s="185"/>
      <c r="AM12" s="185"/>
      <c r="AN12" s="185"/>
      <c r="AO12" s="185"/>
      <c r="AP12" s="185"/>
      <c r="AQ12" s="156"/>
      <c r="AR12" s="174"/>
      <c r="AS12" s="175" t="s">
        <v>74</v>
      </c>
      <c r="XET12" s="95">
        <v>1372.3333333333333</v>
      </c>
      <c r="XEU12" s="95">
        <v>1969</v>
      </c>
    </row>
    <row r="13" spans="1:54 16374:16379" ht="20.25" customHeight="1" thickBot="1" x14ac:dyDescent="0.25">
      <c r="A13" s="182">
        <v>2549</v>
      </c>
      <c r="B13" s="97">
        <v>9</v>
      </c>
      <c r="C13" s="97">
        <v>1558</v>
      </c>
      <c r="D13" s="97"/>
      <c r="E13" s="97"/>
      <c r="F13" s="13"/>
      <c r="G13" s="13"/>
      <c r="H13" s="13"/>
      <c r="J13" s="170"/>
      <c r="K13" s="98">
        <v>2547</v>
      </c>
      <c r="L13" s="99">
        <v>2548</v>
      </c>
      <c r="M13" s="99">
        <v>2549</v>
      </c>
      <c r="N13" s="99">
        <v>2550</v>
      </c>
      <c r="O13" s="99">
        <v>2551</v>
      </c>
      <c r="P13" s="99">
        <v>2552</v>
      </c>
      <c r="Q13" s="99">
        <v>2553</v>
      </c>
      <c r="R13" s="99">
        <v>2554</v>
      </c>
      <c r="S13" s="99">
        <v>2555</v>
      </c>
      <c r="T13" s="114">
        <v>2556</v>
      </c>
      <c r="U13" s="163"/>
      <c r="V13" s="176"/>
      <c r="AG13" s="170"/>
      <c r="AH13" s="98">
        <v>2547</v>
      </c>
      <c r="AI13" s="99">
        <v>2548</v>
      </c>
      <c r="AJ13" s="99">
        <v>2549</v>
      </c>
      <c r="AK13" s="99">
        <v>2550</v>
      </c>
      <c r="AL13" s="99">
        <v>2551</v>
      </c>
      <c r="AM13" s="99">
        <v>2552</v>
      </c>
      <c r="AN13" s="99">
        <v>2553</v>
      </c>
      <c r="AO13" s="99">
        <v>2554</v>
      </c>
      <c r="AP13" s="99">
        <v>2555</v>
      </c>
      <c r="AQ13" s="100">
        <v>2556</v>
      </c>
      <c r="AR13" s="163"/>
      <c r="AS13" s="176"/>
      <c r="XET13" s="95">
        <v>1557.6666666666667</v>
      </c>
      <c r="XEU13" s="95">
        <v>1304</v>
      </c>
    </row>
    <row r="14" spans="1:54 16374:16379" ht="20.25" customHeight="1" x14ac:dyDescent="0.2">
      <c r="A14" s="183"/>
      <c r="B14" s="97">
        <v>10</v>
      </c>
      <c r="C14" s="97">
        <v>1588</v>
      </c>
      <c r="D14" s="97"/>
      <c r="E14" s="97"/>
      <c r="F14" s="13"/>
      <c r="G14" s="13"/>
      <c r="H14" s="13"/>
      <c r="J14" s="60">
        <v>1</v>
      </c>
      <c r="K14" s="89"/>
      <c r="L14" s="64">
        <f>G9</f>
        <v>0</v>
      </c>
      <c r="M14" s="64">
        <f>G13</f>
        <v>0</v>
      </c>
      <c r="N14" s="64">
        <f>G17</f>
        <v>0</v>
      </c>
      <c r="O14" s="64">
        <f>G21</f>
        <v>0</v>
      </c>
      <c r="P14" s="64">
        <f>G25</f>
        <v>0</v>
      </c>
      <c r="Q14" s="64">
        <f>G29</f>
        <v>0</v>
      </c>
      <c r="R14" s="64">
        <f>G33</f>
        <v>0</v>
      </c>
      <c r="S14" s="64">
        <f>G37</f>
        <v>0</v>
      </c>
      <c r="T14" s="64">
        <f>G41</f>
        <v>0</v>
      </c>
      <c r="U14" s="13"/>
      <c r="V14" s="59"/>
      <c r="W14" s="63" t="s">
        <v>16</v>
      </c>
      <c r="X14" s="186" t="s">
        <v>53</v>
      </c>
      <c r="Y14" s="187"/>
      <c r="Z14" s="187"/>
      <c r="AA14" s="187"/>
      <c r="AB14" s="188"/>
      <c r="AG14" s="60">
        <v>1</v>
      </c>
      <c r="AH14" s="89"/>
      <c r="AI14" s="64">
        <f>H9</f>
        <v>0</v>
      </c>
      <c r="AJ14" s="64">
        <f>H13</f>
        <v>0</v>
      </c>
      <c r="AK14" s="64">
        <f>H17</f>
        <v>0</v>
      </c>
      <c r="AL14" s="64">
        <f>H21</f>
        <v>0</v>
      </c>
      <c r="AM14" s="64">
        <f>H25</f>
        <v>0</v>
      </c>
      <c r="AN14" s="64">
        <f>H29</f>
        <v>0</v>
      </c>
      <c r="AO14" s="64">
        <f>H33</f>
        <v>0</v>
      </c>
      <c r="AP14" s="64">
        <f>H37</f>
        <v>0</v>
      </c>
      <c r="AQ14" s="65">
        <f>H41</f>
        <v>0</v>
      </c>
      <c r="AR14" s="59"/>
      <c r="AS14" s="59"/>
      <c r="AT14" s="95" t="s">
        <v>16</v>
      </c>
      <c r="AU14" s="186" t="s">
        <v>54</v>
      </c>
      <c r="AV14" s="187"/>
      <c r="AW14" s="187"/>
      <c r="AX14" s="187"/>
      <c r="AY14" s="188"/>
      <c r="AZ14" s="94"/>
      <c r="BA14" s="94"/>
      <c r="BB14" s="94"/>
      <c r="XET14" s="95">
        <v>1588</v>
      </c>
      <c r="XEU14" s="95">
        <v>1465</v>
      </c>
      <c r="XEX14" s="95">
        <v>9.5416666666666661</v>
      </c>
      <c r="XEY14" s="95">
        <v>18.621527777777771</v>
      </c>
    </row>
    <row r="15" spans="1:54 16374:16379" ht="20.25" customHeight="1" x14ac:dyDescent="0.2">
      <c r="A15" s="183"/>
      <c r="B15" s="97">
        <v>11</v>
      </c>
      <c r="C15" s="97">
        <v>1627</v>
      </c>
      <c r="D15" s="97"/>
      <c r="E15" s="97"/>
      <c r="F15" s="13"/>
      <c r="G15" s="13"/>
      <c r="H15" s="13"/>
      <c r="J15" s="66">
        <v>2</v>
      </c>
      <c r="K15" s="15"/>
      <c r="L15" s="13">
        <f>G10</f>
        <v>0</v>
      </c>
      <c r="M15" s="13">
        <f>G14</f>
        <v>0</v>
      </c>
      <c r="N15" s="13">
        <f>G18</f>
        <v>0</v>
      </c>
      <c r="O15" s="13">
        <f>G22</f>
        <v>0</v>
      </c>
      <c r="P15" s="13">
        <f>G26</f>
        <v>0</v>
      </c>
      <c r="Q15" s="13">
        <f>G30</f>
        <v>0</v>
      </c>
      <c r="R15" s="13">
        <f>G34</f>
        <v>0</v>
      </c>
      <c r="S15" s="13">
        <f>G38</f>
        <v>0</v>
      </c>
      <c r="T15" s="13">
        <f>G42</f>
        <v>0</v>
      </c>
      <c r="U15" s="13"/>
      <c r="V15" s="59"/>
      <c r="W15" s="95" t="s">
        <v>16</v>
      </c>
      <c r="X15" s="189" t="s">
        <v>55</v>
      </c>
      <c r="Y15" s="179"/>
      <c r="Z15" s="179"/>
      <c r="AA15" s="179"/>
      <c r="AB15" s="161"/>
      <c r="AG15" s="66">
        <v>2</v>
      </c>
      <c r="AH15" s="15"/>
      <c r="AI15" s="13">
        <f>H10</f>
        <v>0</v>
      </c>
      <c r="AJ15" s="13">
        <f>H14</f>
        <v>0</v>
      </c>
      <c r="AK15" s="13">
        <f>H18</f>
        <v>0</v>
      </c>
      <c r="AL15" s="13">
        <f>H22</f>
        <v>0</v>
      </c>
      <c r="AM15" s="13">
        <f>H26</f>
        <v>0</v>
      </c>
      <c r="AN15" s="13">
        <f>H30</f>
        <v>0</v>
      </c>
      <c r="AO15" s="13">
        <f>H34</f>
        <v>0</v>
      </c>
      <c r="AP15" s="13">
        <f>H38</f>
        <v>0</v>
      </c>
      <c r="AQ15" s="69">
        <f>H42</f>
        <v>0</v>
      </c>
      <c r="AR15" s="59"/>
      <c r="AS15" s="13"/>
      <c r="AT15" s="95" t="s">
        <v>16</v>
      </c>
      <c r="AU15" s="189" t="s">
        <v>56</v>
      </c>
      <c r="AV15" s="179"/>
      <c r="AW15" s="179"/>
      <c r="AX15" s="179"/>
      <c r="AY15" s="161"/>
      <c r="AZ15" s="94"/>
      <c r="BA15" s="94"/>
      <c r="BB15" s="94"/>
      <c r="XET15" s="95">
        <v>1626.6666666666667</v>
      </c>
      <c r="XEU15" s="95">
        <v>1369</v>
      </c>
      <c r="XEX15" s="95">
        <v>27.069444444444443</v>
      </c>
      <c r="XEY15" s="95">
        <v>36.14930555555555</v>
      </c>
    </row>
    <row r="16" spans="1:54 16374:16379" ht="20.25" customHeight="1" x14ac:dyDescent="0.2">
      <c r="A16" s="166"/>
      <c r="B16" s="97">
        <v>12</v>
      </c>
      <c r="C16" s="97">
        <v>1371</v>
      </c>
      <c r="D16" s="97"/>
      <c r="E16" s="97"/>
      <c r="F16" s="13"/>
      <c r="G16" s="13"/>
      <c r="H16" s="13"/>
      <c r="J16" s="66">
        <v>3</v>
      </c>
      <c r="K16" s="70">
        <f>G7</f>
        <v>0</v>
      </c>
      <c r="L16" s="13">
        <f>G11</f>
        <v>0</v>
      </c>
      <c r="M16" s="13">
        <f>G15</f>
        <v>0</v>
      </c>
      <c r="N16" s="13">
        <f>G19</f>
        <v>0</v>
      </c>
      <c r="O16" s="13">
        <f>G23</f>
        <v>0</v>
      </c>
      <c r="P16" s="13">
        <f>G27</f>
        <v>0</v>
      </c>
      <c r="Q16" s="13">
        <f>G31</f>
        <v>0</v>
      </c>
      <c r="R16" s="13">
        <f>G35</f>
        <v>0</v>
      </c>
      <c r="S16" s="13">
        <f>G39</f>
        <v>0</v>
      </c>
      <c r="T16" s="97"/>
      <c r="U16" s="13"/>
      <c r="V16" s="13"/>
      <c r="W16" s="95" t="s">
        <v>16</v>
      </c>
      <c r="X16" s="189" t="s">
        <v>57</v>
      </c>
      <c r="Y16" s="179"/>
      <c r="Z16" s="179"/>
      <c r="AA16" s="179"/>
      <c r="AB16" s="161"/>
      <c r="AG16" s="66">
        <v>3</v>
      </c>
      <c r="AH16" s="70">
        <f>H7</f>
        <v>0</v>
      </c>
      <c r="AI16" s="13">
        <f>H11</f>
        <v>0</v>
      </c>
      <c r="AJ16" s="13">
        <f>H15</f>
        <v>0</v>
      </c>
      <c r="AK16" s="13">
        <f>H19</f>
        <v>0</v>
      </c>
      <c r="AL16" s="13">
        <f>H23</f>
        <v>0</v>
      </c>
      <c r="AM16" s="13">
        <f>H27</f>
        <v>0</v>
      </c>
      <c r="AN16" s="13">
        <f>H31</f>
        <v>0</v>
      </c>
      <c r="AO16" s="13">
        <f>H35</f>
        <v>0</v>
      </c>
      <c r="AP16" s="13">
        <f>H39</f>
        <v>0</v>
      </c>
      <c r="AQ16" s="37"/>
      <c r="AR16" s="59"/>
      <c r="AS16" s="13"/>
      <c r="AT16" s="95" t="s">
        <v>16</v>
      </c>
      <c r="AU16" s="189" t="s">
        <v>58</v>
      </c>
      <c r="AV16" s="179"/>
      <c r="AW16" s="179"/>
      <c r="AX16" s="179"/>
      <c r="AY16" s="161"/>
      <c r="AZ16" s="94"/>
      <c r="BA16" s="94"/>
      <c r="BB16" s="94"/>
      <c r="XET16" s="95">
        <v>1371.3333333333333</v>
      </c>
      <c r="XEU16" s="95">
        <v>979</v>
      </c>
      <c r="XEX16" s="95">
        <v>140.73611111111111</v>
      </c>
      <c r="XEY16" s="95">
        <v>149.81597222222223</v>
      </c>
    </row>
    <row r="17" spans="1:55 16374:16379" ht="20.25" customHeight="1" thickBot="1" x14ac:dyDescent="0.25">
      <c r="A17" s="182">
        <v>2550</v>
      </c>
      <c r="B17" s="97">
        <v>13</v>
      </c>
      <c r="C17" s="97">
        <v>1760</v>
      </c>
      <c r="D17" s="97"/>
      <c r="E17" s="97"/>
      <c r="F17" s="13"/>
      <c r="G17" s="13"/>
      <c r="H17" s="13"/>
      <c r="J17" s="71">
        <v>4</v>
      </c>
      <c r="K17" s="75">
        <f>G8</f>
        <v>0</v>
      </c>
      <c r="L17" s="74">
        <f>G12</f>
        <v>0</v>
      </c>
      <c r="M17" s="74">
        <f>G16</f>
        <v>0</v>
      </c>
      <c r="N17" s="74">
        <f>G20</f>
        <v>0</v>
      </c>
      <c r="O17" s="74">
        <f>G24</f>
        <v>0</v>
      </c>
      <c r="P17" s="74">
        <f>G28</f>
        <v>0</v>
      </c>
      <c r="Q17" s="74">
        <f>G32</f>
        <v>0</v>
      </c>
      <c r="R17" s="74">
        <f>G36</f>
        <v>0</v>
      </c>
      <c r="S17" s="74">
        <f>G40</f>
        <v>0</v>
      </c>
      <c r="T17" s="91"/>
      <c r="U17" s="13"/>
      <c r="V17" s="74"/>
      <c r="W17" s="95" t="s">
        <v>16</v>
      </c>
      <c r="X17" s="190" t="s">
        <v>59</v>
      </c>
      <c r="Y17" s="168"/>
      <c r="Z17" s="168"/>
      <c r="AA17" s="168"/>
      <c r="AB17" s="191"/>
      <c r="AG17" s="71">
        <v>4</v>
      </c>
      <c r="AH17" s="75">
        <f>H8</f>
        <v>0</v>
      </c>
      <c r="AI17" s="74">
        <f>H12</f>
        <v>0</v>
      </c>
      <c r="AJ17" s="74">
        <f>H16</f>
        <v>0</v>
      </c>
      <c r="AK17" s="74">
        <f>H20</f>
        <v>0</v>
      </c>
      <c r="AL17" s="74">
        <f>H24</f>
        <v>0</v>
      </c>
      <c r="AM17" s="74">
        <f>H28</f>
        <v>0</v>
      </c>
      <c r="AN17" s="74">
        <f>H32</f>
        <v>0</v>
      </c>
      <c r="AO17" s="74">
        <f>H36</f>
        <v>0</v>
      </c>
      <c r="AP17" s="74">
        <f>H40</f>
        <v>0</v>
      </c>
      <c r="AQ17" s="38"/>
      <c r="AR17" s="59"/>
      <c r="AS17" s="36"/>
      <c r="AT17" s="95" t="s">
        <v>16</v>
      </c>
      <c r="AU17" s="190" t="s">
        <v>60</v>
      </c>
      <c r="AV17" s="168"/>
      <c r="AW17" s="168"/>
      <c r="AX17" s="168"/>
      <c r="AY17" s="191"/>
      <c r="AZ17" s="94"/>
      <c r="BA17" s="94"/>
      <c r="BB17" s="94"/>
      <c r="XET17" s="95">
        <v>1760.3333333333333</v>
      </c>
      <c r="XEU17" s="95">
        <v>1535</v>
      </c>
      <c r="XEX17" s="95">
        <v>-213.66666666666666</v>
      </c>
      <c r="XEY17" s="95">
        <v>-204.58680555555554</v>
      </c>
    </row>
    <row r="18" spans="1:55 16374:16379" ht="20.25" customHeight="1" thickBot="1" x14ac:dyDescent="0.25">
      <c r="A18" s="183"/>
      <c r="B18" s="97">
        <v>14</v>
      </c>
      <c r="C18" s="97">
        <v>1795</v>
      </c>
      <c r="D18" s="97"/>
      <c r="E18" s="97"/>
      <c r="F18" s="13"/>
      <c r="G18" s="13"/>
      <c r="H18" s="13"/>
      <c r="T18" s="76" t="s">
        <v>8</v>
      </c>
      <c r="U18" s="77"/>
      <c r="V18" s="78" t="s">
        <v>76</v>
      </c>
      <c r="Z18" s="95" t="s">
        <v>22</v>
      </c>
      <c r="AQ18" s="77" t="s">
        <v>8</v>
      </c>
      <c r="AR18" s="115"/>
      <c r="AS18" s="78"/>
      <c r="AU18" s="160" t="s">
        <v>22</v>
      </c>
      <c r="AV18" s="160"/>
      <c r="AW18" s="160"/>
      <c r="AX18" s="160"/>
      <c r="AY18" s="160"/>
      <c r="XET18" s="95">
        <v>1794.6666666666667</v>
      </c>
      <c r="XEU18" s="95">
        <v>1549</v>
      </c>
      <c r="XEX18" s="95">
        <v>-36.319444444444429</v>
      </c>
      <c r="XEY18" s="95">
        <v>0</v>
      </c>
    </row>
    <row r="19" spans="1:55 16374:16379" ht="20.25" customHeight="1" x14ac:dyDescent="0.2">
      <c r="A19" s="183"/>
      <c r="B19" s="97">
        <v>15</v>
      </c>
      <c r="C19" s="97">
        <v>1838</v>
      </c>
      <c r="D19" s="97"/>
      <c r="E19" s="97"/>
      <c r="F19" s="13"/>
      <c r="G19" s="13"/>
      <c r="H19" s="13"/>
      <c r="X19" s="164" t="s">
        <v>7</v>
      </c>
      <c r="Y19" s="164"/>
      <c r="Z19" s="164"/>
      <c r="AA19" s="164"/>
      <c r="AB19" s="164"/>
      <c r="AC19" s="92"/>
      <c r="AD19" s="92"/>
      <c r="AE19" s="92"/>
      <c r="AU19" s="164" t="s">
        <v>7</v>
      </c>
      <c r="AV19" s="164"/>
      <c r="AW19" s="164"/>
      <c r="AX19" s="164"/>
      <c r="AY19" s="164"/>
      <c r="AZ19" s="5"/>
      <c r="BA19" s="5"/>
      <c r="BB19" s="5"/>
      <c r="BC19" s="5"/>
      <c r="XET19" s="95">
        <v>1838</v>
      </c>
      <c r="XEU19" s="95">
        <v>2108</v>
      </c>
    </row>
    <row r="20" spans="1:55 16374:16379" ht="20.25" customHeight="1" x14ac:dyDescent="0.2">
      <c r="A20" s="166"/>
      <c r="B20" s="97">
        <v>16</v>
      </c>
      <c r="C20" s="97">
        <v>1541</v>
      </c>
      <c r="D20" s="97"/>
      <c r="E20" s="97"/>
      <c r="F20" s="13"/>
      <c r="G20" s="13"/>
      <c r="H20" s="13"/>
      <c r="J20" s="160" t="s">
        <v>11</v>
      </c>
      <c r="K20" s="160"/>
      <c r="L20" s="160"/>
      <c r="M20" s="160"/>
      <c r="X20" s="164"/>
      <c r="Y20" s="164"/>
      <c r="Z20" s="164"/>
      <c r="AA20" s="164"/>
      <c r="AB20" s="164"/>
      <c r="AC20" s="92"/>
      <c r="AD20" s="92"/>
      <c r="AE20" s="92"/>
      <c r="AG20" s="160" t="s">
        <v>11</v>
      </c>
      <c r="AH20" s="160"/>
      <c r="AI20" s="160"/>
      <c r="AJ20" s="160"/>
      <c r="AU20" s="164"/>
      <c r="AV20" s="164"/>
      <c r="AW20" s="164"/>
      <c r="AX20" s="164"/>
      <c r="AY20" s="164"/>
      <c r="AZ20" s="5"/>
      <c r="BA20" s="5"/>
      <c r="BB20" s="5"/>
      <c r="BC20" s="5"/>
      <c r="XET20" s="95">
        <v>1541</v>
      </c>
      <c r="XEU20" s="95">
        <v>1656</v>
      </c>
    </row>
    <row r="21" spans="1:55 16374:16379" ht="20.25" customHeight="1" x14ac:dyDescent="0.2">
      <c r="A21" s="182">
        <v>2551</v>
      </c>
      <c r="B21" s="97">
        <v>17</v>
      </c>
      <c r="C21" s="97">
        <v>1956</v>
      </c>
      <c r="D21" s="97"/>
      <c r="E21" s="97"/>
      <c r="F21" s="13"/>
      <c r="G21" s="13"/>
      <c r="H21" s="13"/>
      <c r="J21" s="160" t="s">
        <v>12</v>
      </c>
      <c r="K21" s="160"/>
      <c r="L21" s="160"/>
      <c r="M21" s="160"/>
      <c r="N21" s="160"/>
      <c r="O21" s="160"/>
      <c r="P21" s="160"/>
      <c r="Q21" s="160"/>
      <c r="X21" s="164"/>
      <c r="Y21" s="164"/>
      <c r="Z21" s="164"/>
      <c r="AA21" s="164"/>
      <c r="AB21" s="164"/>
      <c r="AC21" s="92"/>
      <c r="AD21" s="92"/>
      <c r="AE21" s="92"/>
      <c r="AG21" s="160" t="s">
        <v>12</v>
      </c>
      <c r="AH21" s="160"/>
      <c r="AI21" s="160"/>
      <c r="AJ21" s="160"/>
      <c r="AK21" s="160"/>
      <c r="AL21" s="160"/>
      <c r="AM21" s="160"/>
      <c r="AN21" s="160"/>
      <c r="AU21" s="164"/>
      <c r="AV21" s="164"/>
      <c r="AW21" s="164"/>
      <c r="AX21" s="164"/>
      <c r="AY21" s="164"/>
      <c r="AZ21" s="5"/>
      <c r="BA21" s="5"/>
      <c r="BB21" s="5"/>
      <c r="BC21" s="5"/>
      <c r="XET21" s="95">
        <v>1955.6666666666667</v>
      </c>
      <c r="XEU21" s="95">
        <v>2001</v>
      </c>
    </row>
    <row r="22" spans="1:55 16374:16379" ht="20.25" customHeight="1" x14ac:dyDescent="0.2">
      <c r="A22" s="183"/>
      <c r="B22" s="97">
        <v>18</v>
      </c>
      <c r="C22" s="97">
        <v>1994</v>
      </c>
      <c r="D22" s="97"/>
      <c r="E22" s="97"/>
      <c r="F22" s="13"/>
      <c r="G22" s="13"/>
      <c r="H22" s="13"/>
      <c r="J22" s="160" t="s">
        <v>18</v>
      </c>
      <c r="K22" s="160"/>
      <c r="L22" s="160"/>
      <c r="M22" s="160"/>
      <c r="N22" s="160"/>
      <c r="O22" s="109"/>
      <c r="Q22" s="80"/>
      <c r="AG22" s="160" t="s">
        <v>18</v>
      </c>
      <c r="AH22" s="160"/>
      <c r="AI22" s="160"/>
      <c r="AJ22" s="160"/>
      <c r="AK22" s="160"/>
      <c r="AN22" s="80"/>
      <c r="XET22" s="95">
        <v>1994</v>
      </c>
      <c r="XEU22" s="95">
        <v>1637</v>
      </c>
    </row>
    <row r="23" spans="1:55 16374:16379" ht="20.25" customHeight="1" thickBot="1" x14ac:dyDescent="0.25">
      <c r="A23" s="183"/>
      <c r="B23" s="97">
        <v>19</v>
      </c>
      <c r="C23" s="97">
        <v>2008</v>
      </c>
      <c r="D23" s="97"/>
      <c r="E23" s="97"/>
      <c r="F23" s="13"/>
      <c r="G23" s="13"/>
      <c r="H23" s="13"/>
      <c r="XET23" s="95">
        <v>2007.6666666666667</v>
      </c>
      <c r="XEU23" s="95">
        <v>1796</v>
      </c>
      <c r="XEX23" s="95">
        <v>1.0085697447235809</v>
      </c>
      <c r="XEY23" s="95">
        <v>1.0124018653791167</v>
      </c>
    </row>
    <row r="24" spans="1:55 16374:16379" ht="20.25" customHeight="1" x14ac:dyDescent="0.2">
      <c r="A24" s="166"/>
      <c r="B24" s="97">
        <v>20</v>
      </c>
      <c r="C24" s="97">
        <v>1551</v>
      </c>
      <c r="D24" s="97"/>
      <c r="E24" s="97"/>
      <c r="F24" s="13"/>
      <c r="G24" s="13"/>
      <c r="H24" s="13"/>
      <c r="J24" s="169" t="s">
        <v>6</v>
      </c>
      <c r="K24" s="171"/>
      <c r="L24" s="172"/>
      <c r="M24" s="153" t="s">
        <v>41</v>
      </c>
      <c r="N24" s="172"/>
      <c r="O24" s="153" t="s">
        <v>50</v>
      </c>
      <c r="P24" s="172"/>
      <c r="Q24" s="153" t="s">
        <v>49</v>
      </c>
      <c r="AG24" s="169" t="s">
        <v>6</v>
      </c>
      <c r="AH24" s="171"/>
      <c r="AI24" s="172"/>
      <c r="AJ24" s="153" t="s">
        <v>41</v>
      </c>
      <c r="AK24" s="172"/>
      <c r="AL24" s="153" t="s">
        <v>51</v>
      </c>
      <c r="AM24" s="172"/>
      <c r="AN24" s="192" t="s">
        <v>48</v>
      </c>
      <c r="XET24" s="95">
        <v>1550.6666666666667</v>
      </c>
      <c r="XEU24" s="95">
        <v>2127</v>
      </c>
      <c r="XEX24" s="95">
        <v>1.0233074346645559</v>
      </c>
      <c r="XEY24" s="95">
        <v>1.0271955520484619</v>
      </c>
    </row>
    <row r="25" spans="1:55 16374:16379" ht="20.25" customHeight="1" thickBot="1" x14ac:dyDescent="0.25">
      <c r="A25" s="182">
        <v>2552</v>
      </c>
      <c r="B25" s="97">
        <v>21</v>
      </c>
      <c r="C25" s="97">
        <v>1890</v>
      </c>
      <c r="D25" s="97"/>
      <c r="E25" s="97"/>
      <c r="F25" s="13"/>
      <c r="G25" s="13"/>
      <c r="H25" s="13"/>
      <c r="J25" s="170"/>
      <c r="K25" s="177"/>
      <c r="L25" s="178"/>
      <c r="M25" s="154"/>
      <c r="N25" s="178"/>
      <c r="O25" s="154"/>
      <c r="P25" s="178"/>
      <c r="Q25" s="154"/>
      <c r="AG25" s="170"/>
      <c r="AH25" s="177"/>
      <c r="AI25" s="178"/>
      <c r="AJ25" s="154"/>
      <c r="AK25" s="178"/>
      <c r="AL25" s="154"/>
      <c r="AM25" s="178"/>
      <c r="AN25" s="193"/>
      <c r="XET25" s="95">
        <v>1889.6666666666667</v>
      </c>
      <c r="XEU25" s="95">
        <v>1408</v>
      </c>
      <c r="XEX25" s="95">
        <v>1.0687160458629943</v>
      </c>
      <c r="XEY25" s="95">
        <v>1.072776695962484</v>
      </c>
    </row>
    <row r="26" spans="1:55 16374:16379" ht="20.25" customHeight="1" x14ac:dyDescent="0.2">
      <c r="A26" s="183"/>
      <c r="B26" s="97">
        <v>22</v>
      </c>
      <c r="C26" s="97">
        <v>2063</v>
      </c>
      <c r="D26" s="97"/>
      <c r="E26" s="97"/>
      <c r="F26" s="13"/>
      <c r="G26" s="13"/>
      <c r="H26" s="13"/>
      <c r="J26" s="169">
        <v>2547</v>
      </c>
      <c r="K26" s="116">
        <v>-39</v>
      </c>
      <c r="L26" s="96">
        <v>1602</v>
      </c>
      <c r="M26" s="17">
        <f>L26-$U$14</f>
        <v>1602</v>
      </c>
      <c r="N26" s="96">
        <f t="shared" ref="N26:N65" si="0">K26^2</f>
        <v>1521</v>
      </c>
      <c r="O26" s="17">
        <f t="shared" ref="O26:O65" si="1">K26*M26</f>
        <v>-62478</v>
      </c>
      <c r="P26" s="117">
        <f t="shared" ref="P26:P65" si="2">K26^4</f>
        <v>2313441</v>
      </c>
      <c r="Q26" s="17">
        <f t="shared" ref="Q26:Q65" si="3">N26*M26</f>
        <v>2436642</v>
      </c>
      <c r="AG26" s="169">
        <v>2547</v>
      </c>
      <c r="AH26" s="116">
        <v>-39</v>
      </c>
      <c r="AI26" s="96">
        <v>1602</v>
      </c>
      <c r="AJ26" s="17" t="e">
        <f>L26/$AR$14</f>
        <v>#DIV/0!</v>
      </c>
      <c r="AK26" s="96">
        <f>AH26^2</f>
        <v>1521</v>
      </c>
      <c r="AL26" s="17" t="e">
        <f>AH26*AJ26</f>
        <v>#DIV/0!</v>
      </c>
      <c r="AM26" s="117">
        <f>AH26^4</f>
        <v>2313441</v>
      </c>
      <c r="AN26" s="17" t="e">
        <f>AJ26*AK26</f>
        <v>#DIV/0!</v>
      </c>
      <c r="XET26" s="95">
        <v>2063</v>
      </c>
      <c r="XEU26" s="95">
        <v>1582</v>
      </c>
      <c r="XEX26" s="95">
        <v>0.88426606516868256</v>
      </c>
      <c r="XEY26" s="95">
        <v>0.88762588660993658</v>
      </c>
    </row>
    <row r="27" spans="1:55 16374:16379" ht="20.25" customHeight="1" x14ac:dyDescent="0.2">
      <c r="A27" s="183"/>
      <c r="B27" s="97">
        <v>23</v>
      </c>
      <c r="C27" s="97">
        <v>2117</v>
      </c>
      <c r="D27" s="97"/>
      <c r="E27" s="97"/>
      <c r="F27" s="13"/>
      <c r="G27" s="13"/>
      <c r="H27" s="13"/>
      <c r="J27" s="158"/>
      <c r="K27" s="116">
        <v>-37</v>
      </c>
      <c r="L27" s="97">
        <v>1634</v>
      </c>
      <c r="M27" s="19">
        <f>L27-$U$15</f>
        <v>1634</v>
      </c>
      <c r="N27" s="97">
        <f t="shared" si="0"/>
        <v>1369</v>
      </c>
      <c r="O27" s="19">
        <f t="shared" si="1"/>
        <v>-60458</v>
      </c>
      <c r="P27" s="68">
        <f t="shared" si="2"/>
        <v>1874161</v>
      </c>
      <c r="Q27" s="19">
        <f t="shared" si="3"/>
        <v>2236946</v>
      </c>
      <c r="V27" s="95"/>
      <c r="AG27" s="158"/>
      <c r="AH27" s="116">
        <v>-37</v>
      </c>
      <c r="AI27" s="97">
        <v>1634</v>
      </c>
      <c r="AJ27" s="19" t="e">
        <f>L27/$AR$15</f>
        <v>#DIV/0!</v>
      </c>
      <c r="AK27" s="96">
        <f t="shared" ref="AK27:AK65" si="4">AH27^2</f>
        <v>1369</v>
      </c>
      <c r="AL27" s="17" t="e">
        <f t="shared" ref="AL27:AL65" si="5">AH27*AJ27</f>
        <v>#DIV/0!</v>
      </c>
      <c r="AM27" s="117">
        <f t="shared" ref="AM27:AM65" si="6">AH27^4</f>
        <v>1874161</v>
      </c>
      <c r="AN27" s="17" t="e">
        <f t="shared" ref="AN27:AN65" si="7">AJ27*AK27</f>
        <v>#DIV/0!</v>
      </c>
      <c r="AQ27" s="80"/>
      <c r="XET27" s="95">
        <v>2117.3333333333335</v>
      </c>
      <c r="XEU27" s="95">
        <v>1478</v>
      </c>
      <c r="XEX27" s="95">
        <v>3.9848592904198141</v>
      </c>
      <c r="XEY27" s="95">
        <v>3.9999999999999991</v>
      </c>
    </row>
    <row r="28" spans="1:55 16374:16379" ht="20.25" customHeight="1" x14ac:dyDescent="0.2">
      <c r="A28" s="166"/>
      <c r="B28" s="97">
        <v>24</v>
      </c>
      <c r="C28" s="97">
        <v>1770</v>
      </c>
      <c r="D28" s="97"/>
      <c r="E28" s="97"/>
      <c r="F28" s="13"/>
      <c r="G28" s="13"/>
      <c r="H28" s="13"/>
      <c r="J28" s="158"/>
      <c r="K28" s="116">
        <v>-35</v>
      </c>
      <c r="L28" s="97">
        <v>1645</v>
      </c>
      <c r="M28" s="19">
        <f>L28-$U$16</f>
        <v>1645</v>
      </c>
      <c r="N28" s="97">
        <f t="shared" si="0"/>
        <v>1225</v>
      </c>
      <c r="O28" s="19">
        <f t="shared" si="1"/>
        <v>-57575</v>
      </c>
      <c r="P28" s="68">
        <f t="shared" si="2"/>
        <v>1500625</v>
      </c>
      <c r="Q28" s="19">
        <f t="shared" si="3"/>
        <v>2015125</v>
      </c>
      <c r="V28" s="95"/>
      <c r="AG28" s="158"/>
      <c r="AH28" s="116">
        <v>-35</v>
      </c>
      <c r="AI28" s="97">
        <v>1645</v>
      </c>
      <c r="AJ28" s="19" t="e">
        <f>L28/$AR$16</f>
        <v>#DIV/0!</v>
      </c>
      <c r="AK28" s="96">
        <f t="shared" si="4"/>
        <v>1225</v>
      </c>
      <c r="AL28" s="17" t="e">
        <f t="shared" si="5"/>
        <v>#DIV/0!</v>
      </c>
      <c r="AM28" s="117">
        <f t="shared" si="6"/>
        <v>1500625</v>
      </c>
      <c r="AN28" s="17" t="e">
        <f t="shared" si="7"/>
        <v>#DIV/0!</v>
      </c>
      <c r="XET28" s="95">
        <v>1769.6666666666667</v>
      </c>
      <c r="XEU28" s="95">
        <v>1057</v>
      </c>
    </row>
    <row r="29" spans="1:55 16374:16379" ht="20.25" customHeight="1" x14ac:dyDescent="0.2">
      <c r="A29" s="182">
        <v>2553</v>
      </c>
      <c r="B29" s="97">
        <v>25</v>
      </c>
      <c r="C29" s="97">
        <v>1931</v>
      </c>
      <c r="D29" s="97"/>
      <c r="E29" s="97"/>
      <c r="F29" s="13"/>
      <c r="G29" s="13"/>
      <c r="H29" s="13"/>
      <c r="J29" s="159"/>
      <c r="K29" s="116">
        <v>-33</v>
      </c>
      <c r="L29" s="97">
        <v>1271</v>
      </c>
      <c r="M29" s="19">
        <f>L29-$U$17</f>
        <v>1271</v>
      </c>
      <c r="N29" s="97">
        <f t="shared" si="0"/>
        <v>1089</v>
      </c>
      <c r="O29" s="19">
        <f t="shared" si="1"/>
        <v>-41943</v>
      </c>
      <c r="P29" s="68">
        <f t="shared" si="2"/>
        <v>1185921</v>
      </c>
      <c r="Q29" s="19">
        <f t="shared" si="3"/>
        <v>1384119</v>
      </c>
      <c r="V29" s="95"/>
      <c r="AG29" s="159"/>
      <c r="AH29" s="116">
        <v>-33</v>
      </c>
      <c r="AI29" s="97">
        <v>1271</v>
      </c>
      <c r="AJ29" s="19" t="e">
        <f>L29/$AR$17</f>
        <v>#DIV/0!</v>
      </c>
      <c r="AK29" s="96">
        <f t="shared" si="4"/>
        <v>1089</v>
      </c>
      <c r="AL29" s="17" t="e">
        <f t="shared" si="5"/>
        <v>#DIV/0!</v>
      </c>
      <c r="AM29" s="117">
        <f t="shared" si="6"/>
        <v>1185921</v>
      </c>
      <c r="AN29" s="17" t="e">
        <f t="shared" si="7"/>
        <v>#DIV/0!</v>
      </c>
      <c r="XET29" s="95">
        <v>1931</v>
      </c>
      <c r="XEU29" s="95">
        <v>1381</v>
      </c>
    </row>
    <row r="30" spans="1:55 16374:16379" ht="20.25" customHeight="1" x14ac:dyDescent="0.2">
      <c r="A30" s="183"/>
      <c r="B30" s="97">
        <v>26</v>
      </c>
      <c r="C30" s="97">
        <v>2155</v>
      </c>
      <c r="D30" s="97"/>
      <c r="E30" s="97"/>
      <c r="F30" s="13"/>
      <c r="G30" s="13"/>
      <c r="H30" s="13"/>
      <c r="J30" s="157">
        <v>2548</v>
      </c>
      <c r="K30" s="116">
        <v>-31</v>
      </c>
      <c r="L30" s="97">
        <v>1731</v>
      </c>
      <c r="M30" s="17"/>
      <c r="N30" s="96"/>
      <c r="O30" s="17"/>
      <c r="P30" s="117"/>
      <c r="Q30" s="17"/>
      <c r="V30" s="95"/>
      <c r="AG30" s="157">
        <v>2548</v>
      </c>
      <c r="AH30" s="116">
        <v>-31</v>
      </c>
      <c r="AI30" s="97">
        <v>1731</v>
      </c>
      <c r="AJ30" s="17"/>
      <c r="AK30" s="96"/>
      <c r="AL30" s="17"/>
      <c r="AM30" s="117"/>
      <c r="AN30" s="17"/>
      <c r="AO30" s="121"/>
      <c r="XET30" s="95">
        <v>2155</v>
      </c>
      <c r="XEU30" s="95">
        <v>1395</v>
      </c>
    </row>
    <row r="31" spans="1:55 16374:16379" ht="20.25" customHeight="1" x14ac:dyDescent="0.2">
      <c r="A31" s="183"/>
      <c r="B31" s="97">
        <v>27</v>
      </c>
      <c r="C31" s="97">
        <v>2418</v>
      </c>
      <c r="D31" s="97"/>
      <c r="E31" s="97"/>
      <c r="F31" s="13"/>
      <c r="G31" s="13"/>
      <c r="H31" s="13"/>
      <c r="J31" s="158"/>
      <c r="K31" s="116">
        <v>-29</v>
      </c>
      <c r="L31" s="97">
        <v>1765</v>
      </c>
      <c r="M31" s="19"/>
      <c r="N31" s="97"/>
      <c r="O31" s="19"/>
      <c r="P31" s="68"/>
      <c r="Q31" s="19"/>
      <c r="S31" s="56"/>
      <c r="V31" s="95"/>
      <c r="AG31" s="158"/>
      <c r="AH31" s="116">
        <v>-29</v>
      </c>
      <c r="AI31" s="97">
        <v>1765</v>
      </c>
      <c r="AJ31" s="19"/>
      <c r="AK31" s="96"/>
      <c r="AL31" s="17"/>
      <c r="AM31" s="117"/>
      <c r="AN31" s="17"/>
      <c r="XET31" s="95">
        <v>2418.3333333333335</v>
      </c>
      <c r="XEU31" s="95">
        <v>1897</v>
      </c>
    </row>
    <row r="32" spans="1:55 16374:16379" ht="20.25" customHeight="1" x14ac:dyDescent="0.2">
      <c r="A32" s="166"/>
      <c r="B32" s="97">
        <v>28</v>
      </c>
      <c r="C32" s="97">
        <v>2246</v>
      </c>
      <c r="D32" s="97"/>
      <c r="E32" s="97"/>
      <c r="F32" s="13"/>
      <c r="G32" s="13"/>
      <c r="H32" s="13"/>
      <c r="J32" s="158"/>
      <c r="K32" s="116">
        <v>-27</v>
      </c>
      <c r="L32" s="97">
        <v>1777</v>
      </c>
      <c r="M32" s="19"/>
      <c r="N32" s="97"/>
      <c r="O32" s="19"/>
      <c r="P32" s="68"/>
      <c r="Q32" s="19"/>
      <c r="S32" s="56"/>
      <c r="V32" s="95"/>
      <c r="AG32" s="158"/>
      <c r="AH32" s="116">
        <v>-27</v>
      </c>
      <c r="AI32" s="97">
        <v>1777</v>
      </c>
      <c r="AJ32" s="19"/>
      <c r="AK32" s="96"/>
      <c r="AL32" s="17"/>
      <c r="AM32" s="117"/>
      <c r="AN32" s="17"/>
      <c r="XET32" s="95">
        <v>2245.6666666666665</v>
      </c>
      <c r="XEU32" s="95">
        <v>1490</v>
      </c>
    </row>
    <row r="33" spans="1:50 16374:16379" ht="20.25" customHeight="1" x14ac:dyDescent="0.2">
      <c r="A33" s="182">
        <v>2554</v>
      </c>
      <c r="B33" s="97">
        <v>29</v>
      </c>
      <c r="C33" s="97">
        <v>2222</v>
      </c>
      <c r="D33" s="97"/>
      <c r="E33" s="97"/>
      <c r="F33" s="13"/>
      <c r="G33" s="13"/>
      <c r="H33" s="13"/>
      <c r="J33" s="159"/>
      <c r="K33" s="116">
        <v>-25</v>
      </c>
      <c r="L33" s="97">
        <v>1372</v>
      </c>
      <c r="M33" s="19"/>
      <c r="N33" s="97"/>
      <c r="O33" s="19"/>
      <c r="P33" s="68"/>
      <c r="Q33" s="19"/>
      <c r="S33" s="56"/>
      <c r="V33" s="95"/>
      <c r="AG33" s="159"/>
      <c r="AH33" s="116">
        <v>-25</v>
      </c>
      <c r="AI33" s="97">
        <v>1372</v>
      </c>
      <c r="AJ33" s="19"/>
      <c r="AK33" s="96"/>
      <c r="AL33" s="17"/>
      <c r="AM33" s="117"/>
      <c r="AN33" s="17"/>
      <c r="XET33" s="95">
        <v>2222.3333333333335</v>
      </c>
      <c r="XEU33" s="95">
        <v>1801</v>
      </c>
    </row>
    <row r="34" spans="1:50 16374:16379" ht="20.25" customHeight="1" x14ac:dyDescent="0.2">
      <c r="A34" s="183"/>
      <c r="B34" s="97">
        <v>30</v>
      </c>
      <c r="C34" s="97">
        <v>2473</v>
      </c>
      <c r="D34" s="97"/>
      <c r="E34" s="97"/>
      <c r="F34" s="13"/>
      <c r="G34" s="13"/>
      <c r="H34" s="13"/>
      <c r="J34" s="157">
        <v>2549</v>
      </c>
      <c r="K34" s="116">
        <v>-23</v>
      </c>
      <c r="L34" s="97">
        <v>1558</v>
      </c>
      <c r="M34" s="17"/>
      <c r="N34" s="96"/>
      <c r="O34" s="17"/>
      <c r="P34" s="68"/>
      <c r="Q34" s="17"/>
      <c r="S34" s="56"/>
      <c r="V34" s="95"/>
      <c r="AG34" s="157">
        <v>2549</v>
      </c>
      <c r="AH34" s="116">
        <v>-23</v>
      </c>
      <c r="AI34" s="97">
        <v>1558</v>
      </c>
      <c r="AJ34" s="17"/>
      <c r="AK34" s="96"/>
      <c r="AL34" s="17"/>
      <c r="AM34" s="117"/>
      <c r="AN34" s="17"/>
      <c r="AO34" s="121"/>
      <c r="XET34" s="95">
        <v>2473.3333333333335</v>
      </c>
      <c r="XEU34" s="95">
        <v>1473</v>
      </c>
    </row>
    <row r="35" spans="1:50 16374:16379" ht="20.25" customHeight="1" x14ac:dyDescent="0.2">
      <c r="A35" s="183"/>
      <c r="B35" s="97">
        <v>31</v>
      </c>
      <c r="C35" s="97">
        <v>2725</v>
      </c>
      <c r="D35" s="97"/>
      <c r="E35" s="97"/>
      <c r="F35" s="13"/>
      <c r="G35" s="13"/>
      <c r="H35" s="13"/>
      <c r="J35" s="158"/>
      <c r="K35" s="116">
        <v>-21</v>
      </c>
      <c r="L35" s="97">
        <v>1588</v>
      </c>
      <c r="M35" s="19"/>
      <c r="N35" s="97"/>
      <c r="O35" s="19"/>
      <c r="P35" s="117"/>
      <c r="Q35" s="19"/>
      <c r="V35" s="95"/>
      <c r="AG35" s="158"/>
      <c r="AH35" s="116">
        <v>-21</v>
      </c>
      <c r="AI35" s="97">
        <v>1588</v>
      </c>
      <c r="AJ35" s="19"/>
      <c r="AK35" s="96"/>
      <c r="AL35" s="17"/>
      <c r="AM35" s="117"/>
      <c r="AN35" s="17"/>
      <c r="AO35" s="121"/>
      <c r="XET35" s="95">
        <v>2725</v>
      </c>
      <c r="XEU35" s="95">
        <v>1619</v>
      </c>
    </row>
    <row r="36" spans="1:50 16374:16379" ht="20.25" customHeight="1" x14ac:dyDescent="0.2">
      <c r="A36" s="166"/>
      <c r="B36" s="97">
        <v>32</v>
      </c>
      <c r="C36" s="97">
        <v>2422</v>
      </c>
      <c r="D36" s="97"/>
      <c r="E36" s="97"/>
      <c r="F36" s="13"/>
      <c r="G36" s="13"/>
      <c r="H36" s="13"/>
      <c r="J36" s="158"/>
      <c r="K36" s="116">
        <v>-19</v>
      </c>
      <c r="L36" s="97">
        <v>1627</v>
      </c>
      <c r="M36" s="19"/>
      <c r="N36" s="97"/>
      <c r="O36" s="19"/>
      <c r="P36" s="68"/>
      <c r="Q36" s="19"/>
      <c r="V36" s="95"/>
      <c r="AG36" s="158"/>
      <c r="AH36" s="116">
        <v>-19</v>
      </c>
      <c r="AI36" s="97">
        <v>1627</v>
      </c>
      <c r="AJ36" s="19"/>
      <c r="AK36" s="96"/>
      <c r="AL36" s="17"/>
      <c r="AM36" s="117"/>
      <c r="AN36" s="17"/>
      <c r="AO36" s="121"/>
      <c r="XET36" s="95">
        <v>2422.3333333333335</v>
      </c>
      <c r="XEU36" s="95">
        <v>1914</v>
      </c>
    </row>
    <row r="37" spans="1:50 16374:16379" ht="20.25" customHeight="1" x14ac:dyDescent="0.2">
      <c r="A37" s="182">
        <v>2555</v>
      </c>
      <c r="B37" s="97">
        <v>33</v>
      </c>
      <c r="C37" s="97">
        <v>2684</v>
      </c>
      <c r="D37" s="97"/>
      <c r="E37" s="97"/>
      <c r="F37" s="13"/>
      <c r="G37" s="13"/>
      <c r="H37" s="13"/>
      <c r="J37" s="159"/>
      <c r="K37" s="116">
        <v>-17</v>
      </c>
      <c r="L37" s="97">
        <v>1371</v>
      </c>
      <c r="M37" s="19"/>
      <c r="N37" s="97"/>
      <c r="O37" s="19"/>
      <c r="P37" s="68"/>
      <c r="Q37" s="19"/>
      <c r="V37" s="95"/>
      <c r="AG37" s="159"/>
      <c r="AH37" s="116">
        <v>-17</v>
      </c>
      <c r="AI37" s="97">
        <v>1371</v>
      </c>
      <c r="AJ37" s="19"/>
      <c r="AK37" s="96"/>
      <c r="AL37" s="17"/>
      <c r="AM37" s="117"/>
      <c r="AN37" s="17"/>
      <c r="AO37" s="121"/>
      <c r="XET37" s="95">
        <v>2683.6666666666665</v>
      </c>
      <c r="XEU37" s="95">
        <v>1347</v>
      </c>
    </row>
    <row r="38" spans="1:50 16374:16379" ht="20.25" customHeight="1" x14ac:dyDescent="0.2">
      <c r="A38" s="183"/>
      <c r="B38" s="97">
        <v>34</v>
      </c>
      <c r="C38" s="97">
        <v>2675</v>
      </c>
      <c r="D38" s="97"/>
      <c r="E38" s="97"/>
      <c r="F38" s="13"/>
      <c r="G38" s="13"/>
      <c r="H38" s="13"/>
      <c r="J38" s="157">
        <v>2550</v>
      </c>
      <c r="K38" s="116">
        <v>-15</v>
      </c>
      <c r="L38" s="97">
        <v>1760</v>
      </c>
      <c r="M38" s="17"/>
      <c r="N38" s="96"/>
      <c r="O38" s="17"/>
      <c r="P38" s="117"/>
      <c r="Q38" s="19"/>
      <c r="V38" s="95"/>
      <c r="AG38" s="157">
        <v>2550</v>
      </c>
      <c r="AH38" s="116">
        <v>-15</v>
      </c>
      <c r="AI38" s="97">
        <v>1760</v>
      </c>
      <c r="AJ38" s="17"/>
      <c r="AK38" s="96"/>
      <c r="AL38" s="17"/>
      <c r="AM38" s="117"/>
      <c r="AN38" s="17"/>
      <c r="AO38" s="121"/>
      <c r="AR38" s="121"/>
      <c r="XET38" s="95">
        <v>2675</v>
      </c>
      <c r="XEU38" s="95">
        <v>1424</v>
      </c>
    </row>
    <row r="39" spans="1:50 16374:16379" ht="20.25" customHeight="1" x14ac:dyDescent="0.2">
      <c r="A39" s="183"/>
      <c r="B39" s="97">
        <v>35</v>
      </c>
      <c r="C39" s="97">
        <v>3176</v>
      </c>
      <c r="D39" s="97"/>
      <c r="E39" s="97"/>
      <c r="F39" s="13"/>
      <c r="G39" s="13"/>
      <c r="H39" s="13"/>
      <c r="J39" s="158"/>
      <c r="K39" s="116">
        <v>-13</v>
      </c>
      <c r="L39" s="97">
        <v>1795</v>
      </c>
      <c r="M39" s="19"/>
      <c r="N39" s="97"/>
      <c r="O39" s="19"/>
      <c r="P39" s="68"/>
      <c r="Q39" s="19"/>
      <c r="AG39" s="158"/>
      <c r="AH39" s="116">
        <v>-13</v>
      </c>
      <c r="AI39" s="97">
        <v>1795</v>
      </c>
      <c r="AJ39" s="19"/>
      <c r="AK39" s="96"/>
      <c r="AL39" s="17"/>
      <c r="AM39" s="117"/>
      <c r="AN39" s="17"/>
      <c r="AO39" s="121"/>
      <c r="AR39" s="121"/>
      <c r="XET39" s="95">
        <v>3175.6666666666665</v>
      </c>
      <c r="XEU39" s="95">
        <v>1330</v>
      </c>
      <c r="XEY39" s="95">
        <v>1860.0171483395998</v>
      </c>
    </row>
    <row r="40" spans="1:50 16374:16379" ht="20.25" customHeight="1" x14ac:dyDescent="0.2">
      <c r="A40" s="166"/>
      <c r="B40" s="97">
        <v>36</v>
      </c>
      <c r="C40" s="97">
        <v>3030</v>
      </c>
      <c r="D40" s="97"/>
      <c r="E40" s="97"/>
      <c r="F40" s="13"/>
      <c r="G40" s="13"/>
      <c r="H40" s="13"/>
      <c r="J40" s="158"/>
      <c r="K40" s="116">
        <v>-11</v>
      </c>
      <c r="L40" s="97">
        <v>1838</v>
      </c>
      <c r="M40" s="19"/>
      <c r="N40" s="97"/>
      <c r="O40" s="19"/>
      <c r="P40" s="68"/>
      <c r="Q40" s="19"/>
      <c r="AG40" s="158"/>
      <c r="AH40" s="116">
        <v>-11</v>
      </c>
      <c r="AI40" s="97">
        <v>1838</v>
      </c>
      <c r="AJ40" s="19"/>
      <c r="AK40" s="96"/>
      <c r="AL40" s="17"/>
      <c r="AM40" s="117"/>
      <c r="AN40" s="17"/>
      <c r="AO40" s="121"/>
      <c r="AR40" s="121"/>
      <c r="XET40" s="95">
        <v>3030</v>
      </c>
      <c r="XEU40" s="95">
        <v>1360</v>
      </c>
      <c r="XEY40" s="95">
        <v>0.55340096204786438</v>
      </c>
    </row>
    <row r="41" spans="1:50 16374:16379" ht="20.25" customHeight="1" x14ac:dyDescent="0.2">
      <c r="A41" s="182">
        <v>2556</v>
      </c>
      <c r="B41" s="97">
        <v>37</v>
      </c>
      <c r="C41" s="97">
        <v>3355</v>
      </c>
      <c r="D41" s="97"/>
      <c r="E41" s="97"/>
      <c r="F41" s="13"/>
      <c r="G41" s="13"/>
      <c r="H41" s="13"/>
      <c r="J41" s="159"/>
      <c r="K41" s="116">
        <v>-9</v>
      </c>
      <c r="L41" s="97">
        <v>1541</v>
      </c>
      <c r="M41" s="19"/>
      <c r="N41" s="97"/>
      <c r="O41" s="19"/>
      <c r="P41" s="68"/>
      <c r="Q41" s="19"/>
      <c r="AG41" s="159"/>
      <c r="AH41" s="116">
        <v>-9</v>
      </c>
      <c r="AI41" s="97">
        <v>1541</v>
      </c>
      <c r="AJ41" s="19"/>
      <c r="AK41" s="96"/>
      <c r="AL41" s="17"/>
      <c r="AM41" s="117"/>
      <c r="AN41" s="17"/>
      <c r="AO41" s="121"/>
      <c r="AR41" s="121"/>
      <c r="XET41" s="95">
        <v>3355</v>
      </c>
      <c r="XEU41" s="95">
        <v>1561</v>
      </c>
      <c r="XEY41" s="95">
        <v>25.334877267041904</v>
      </c>
    </row>
    <row r="42" spans="1:50 16374:16379" ht="20.25" customHeight="1" x14ac:dyDescent="0.2">
      <c r="A42" s="183"/>
      <c r="B42" s="97">
        <v>38</v>
      </c>
      <c r="C42" s="97">
        <v>3342</v>
      </c>
      <c r="D42" s="35"/>
      <c r="E42" s="35"/>
      <c r="F42" s="36"/>
      <c r="G42" s="36"/>
      <c r="H42" s="36"/>
      <c r="J42" s="157">
        <v>2551</v>
      </c>
      <c r="K42" s="116">
        <v>-7</v>
      </c>
      <c r="L42" s="97">
        <v>1956</v>
      </c>
      <c r="M42" s="17"/>
      <c r="N42" s="96"/>
      <c r="O42" s="17"/>
      <c r="P42" s="117"/>
      <c r="Q42" s="19"/>
      <c r="AG42" s="157">
        <v>2551</v>
      </c>
      <c r="AH42" s="116">
        <v>-7</v>
      </c>
      <c r="AI42" s="97">
        <v>1956</v>
      </c>
      <c r="AJ42" s="17"/>
      <c r="AK42" s="96"/>
      <c r="AL42" s="17"/>
      <c r="AM42" s="117"/>
      <c r="AN42" s="17"/>
      <c r="AO42" s="121"/>
      <c r="AR42" s="121"/>
      <c r="XET42" s="95">
        <v>3342.3333333333335</v>
      </c>
      <c r="XEU42" s="95">
        <v>1576</v>
      </c>
    </row>
    <row r="43" spans="1:50 16374:16379" ht="20.25" customHeight="1" x14ac:dyDescent="0.2">
      <c r="A43" s="183"/>
      <c r="B43" s="97">
        <v>39</v>
      </c>
      <c r="C43" s="37">
        <v>3970</v>
      </c>
      <c r="D43" s="38"/>
      <c r="E43" s="39"/>
      <c r="F43" s="39"/>
      <c r="G43" s="39"/>
      <c r="H43" s="40"/>
      <c r="J43" s="158"/>
      <c r="K43" s="116">
        <v>-5</v>
      </c>
      <c r="L43" s="97">
        <v>1994</v>
      </c>
      <c r="M43" s="19"/>
      <c r="N43" s="97"/>
      <c r="O43" s="19"/>
      <c r="P43" s="68"/>
      <c r="Q43" s="19"/>
      <c r="AG43" s="158"/>
      <c r="AH43" s="116">
        <v>-5</v>
      </c>
      <c r="AI43" s="97">
        <v>1994</v>
      </c>
      <c r="AJ43" s="19"/>
      <c r="AK43" s="96"/>
      <c r="AL43" s="17"/>
      <c r="AM43" s="117"/>
      <c r="AN43" s="17"/>
      <c r="AO43" s="121"/>
      <c r="AR43" s="121"/>
      <c r="XET43" s="95">
        <v>3970.3333333333335</v>
      </c>
      <c r="XEU43" s="95">
        <v>2144</v>
      </c>
    </row>
    <row r="44" spans="1:50 16374:16379" ht="20.25" customHeight="1" x14ac:dyDescent="0.2">
      <c r="A44" s="166"/>
      <c r="B44" s="97">
        <v>40</v>
      </c>
      <c r="C44" s="37">
        <v>3788</v>
      </c>
      <c r="D44" s="41"/>
      <c r="E44" s="42"/>
      <c r="F44" s="42"/>
      <c r="G44" s="42"/>
      <c r="H44" s="43"/>
      <c r="J44" s="158"/>
      <c r="K44" s="116">
        <v>-3</v>
      </c>
      <c r="L44" s="97">
        <v>2008</v>
      </c>
      <c r="M44" s="19"/>
      <c r="N44" s="97"/>
      <c r="O44" s="19"/>
      <c r="P44" s="68"/>
      <c r="Q44" s="19"/>
      <c r="AG44" s="158"/>
      <c r="AH44" s="116">
        <v>-3</v>
      </c>
      <c r="AI44" s="97">
        <v>2008</v>
      </c>
      <c r="AJ44" s="19"/>
      <c r="AK44" s="96"/>
      <c r="AL44" s="17"/>
      <c r="AM44" s="117"/>
      <c r="AN44" s="17"/>
      <c r="AO44" s="121"/>
      <c r="AR44" s="121"/>
      <c r="XET44" s="95">
        <v>3787.6666666666665</v>
      </c>
      <c r="XEU44" s="95">
        <v>1684</v>
      </c>
    </row>
    <row r="45" spans="1:50 16374:16379" ht="20.25" customHeight="1" x14ac:dyDescent="0.2">
      <c r="J45" s="159"/>
      <c r="K45" s="116">
        <v>-1</v>
      </c>
      <c r="L45" s="97">
        <v>1551</v>
      </c>
      <c r="M45" s="19"/>
      <c r="N45" s="97"/>
      <c r="O45" s="19"/>
      <c r="P45" s="68"/>
      <c r="Q45" s="19"/>
      <c r="AG45" s="159"/>
      <c r="AH45" s="116">
        <v>-1</v>
      </c>
      <c r="AI45" s="97">
        <v>1551</v>
      </c>
      <c r="AJ45" s="19"/>
      <c r="AK45" s="96"/>
      <c r="AL45" s="17"/>
      <c r="AM45" s="117"/>
      <c r="AN45" s="17"/>
      <c r="AO45" s="121"/>
      <c r="AR45" s="121"/>
      <c r="XEU45" s="95">
        <v>2035</v>
      </c>
    </row>
    <row r="46" spans="1:50 16374:16379" ht="20.25" customHeight="1" x14ac:dyDescent="0.2">
      <c r="D46" s="95" t="s">
        <v>19</v>
      </c>
      <c r="J46" s="157">
        <v>2552</v>
      </c>
      <c r="K46" s="116">
        <v>1</v>
      </c>
      <c r="L46" s="97">
        <v>1890</v>
      </c>
      <c r="M46" s="17"/>
      <c r="N46" s="96"/>
      <c r="O46" s="17"/>
      <c r="P46" s="117"/>
      <c r="Q46" s="17"/>
      <c r="AG46" s="157">
        <v>2552</v>
      </c>
      <c r="AH46" s="116">
        <v>1</v>
      </c>
      <c r="AI46" s="97">
        <v>1890</v>
      </c>
      <c r="AJ46" s="17"/>
      <c r="AK46" s="96"/>
      <c r="AL46" s="17"/>
      <c r="AM46" s="117"/>
      <c r="AN46" s="17"/>
      <c r="AO46" s="121"/>
      <c r="AR46" s="121"/>
      <c r="XEU46" s="95">
        <v>1665</v>
      </c>
    </row>
    <row r="47" spans="1:50 16374:16379" ht="20.25" customHeight="1" x14ac:dyDescent="0.2">
      <c r="D47" s="123" t="s">
        <v>20</v>
      </c>
      <c r="E47" s="95" t="s">
        <v>61</v>
      </c>
      <c r="J47" s="158"/>
      <c r="K47" s="116">
        <v>3</v>
      </c>
      <c r="L47" s="97">
        <v>2063</v>
      </c>
      <c r="M47" s="19"/>
      <c r="N47" s="97"/>
      <c r="O47" s="19"/>
      <c r="P47" s="68"/>
      <c r="Q47" s="19"/>
      <c r="AG47" s="158"/>
      <c r="AH47" s="116">
        <v>3</v>
      </c>
      <c r="AI47" s="97">
        <v>2063</v>
      </c>
      <c r="AJ47" s="19"/>
      <c r="AK47" s="96"/>
      <c r="AL47" s="17"/>
      <c r="AM47" s="117"/>
      <c r="AN47" s="17"/>
      <c r="AO47" s="121"/>
      <c r="AR47" s="121"/>
      <c r="XEU47" s="95">
        <v>1829</v>
      </c>
    </row>
    <row r="48" spans="1:50 16374:16379" ht="20.25" customHeight="1" x14ac:dyDescent="0.2">
      <c r="J48" s="158"/>
      <c r="K48" s="116">
        <v>5</v>
      </c>
      <c r="L48" s="97">
        <v>2117</v>
      </c>
      <c r="M48" s="19"/>
      <c r="N48" s="97"/>
      <c r="O48" s="19"/>
      <c r="P48" s="68"/>
      <c r="Q48" s="19"/>
      <c r="S48" s="109"/>
      <c r="T48" s="109"/>
      <c r="U48" s="80"/>
      <c r="V48" s="109"/>
      <c r="W48" s="109"/>
      <c r="X48" s="109"/>
      <c r="Y48" s="109"/>
      <c r="Z48" s="109"/>
      <c r="AA48" s="109"/>
      <c r="AG48" s="158"/>
      <c r="AH48" s="116">
        <v>5</v>
      </c>
      <c r="AI48" s="97">
        <v>2117</v>
      </c>
      <c r="AJ48" s="19"/>
      <c r="AK48" s="96"/>
      <c r="AL48" s="17"/>
      <c r="AM48" s="117"/>
      <c r="AN48" s="17"/>
      <c r="AO48" s="121"/>
      <c r="AP48" s="109"/>
      <c r="AQ48" s="121"/>
      <c r="AR48" s="109"/>
      <c r="AS48" s="109"/>
      <c r="AT48" s="109"/>
      <c r="AU48" s="109"/>
      <c r="AV48" s="109"/>
      <c r="AW48" s="109"/>
      <c r="AX48" s="109"/>
      <c r="XEU48" s="95">
        <v>2163</v>
      </c>
    </row>
    <row r="49" spans="10:51 16375:16379" ht="20.25" customHeight="1" x14ac:dyDescent="0.2">
      <c r="J49" s="159"/>
      <c r="K49" s="116">
        <v>7</v>
      </c>
      <c r="L49" s="97">
        <v>1770</v>
      </c>
      <c r="M49" s="19"/>
      <c r="N49" s="97"/>
      <c r="O49" s="19"/>
      <c r="P49" s="68"/>
      <c r="Q49" s="19"/>
      <c r="S49" s="109"/>
      <c r="T49" s="109"/>
      <c r="U49" s="80"/>
      <c r="V49" s="109"/>
      <c r="W49" s="109"/>
      <c r="X49" s="109"/>
      <c r="Y49" s="109"/>
      <c r="Z49" s="109"/>
      <c r="AA49" s="109"/>
      <c r="AG49" s="159"/>
      <c r="AH49" s="116">
        <v>7</v>
      </c>
      <c r="AI49" s="97">
        <v>1770</v>
      </c>
      <c r="AJ49" s="19"/>
      <c r="AK49" s="96"/>
      <c r="AL49" s="17"/>
      <c r="AM49" s="117"/>
      <c r="AN49" s="17"/>
      <c r="AO49" s="121"/>
      <c r="AP49" s="109"/>
      <c r="AQ49" s="121"/>
      <c r="AR49" s="109"/>
      <c r="AS49" s="109"/>
      <c r="AT49" s="109"/>
      <c r="AU49" s="109"/>
      <c r="AV49" s="109"/>
      <c r="AW49" s="109"/>
      <c r="AX49" s="109"/>
      <c r="XEU49" s="95">
        <v>1522</v>
      </c>
    </row>
    <row r="50" spans="10:51 16375:16379" ht="20.25" customHeight="1" x14ac:dyDescent="0.2">
      <c r="J50" s="157">
        <v>2553</v>
      </c>
      <c r="K50" s="116">
        <v>9</v>
      </c>
      <c r="L50" s="97">
        <v>1931</v>
      </c>
      <c r="M50" s="17"/>
      <c r="N50" s="96"/>
      <c r="O50" s="17"/>
      <c r="P50" s="117"/>
      <c r="Q50" s="17"/>
      <c r="S50" s="109"/>
      <c r="T50" s="109"/>
      <c r="U50" s="80"/>
      <c r="V50" s="109"/>
      <c r="W50" s="109"/>
      <c r="X50" s="109"/>
      <c r="Y50" s="109"/>
      <c r="Z50" s="109"/>
      <c r="AA50" s="109"/>
      <c r="AG50" s="157">
        <v>2553</v>
      </c>
      <c r="AH50" s="116">
        <v>9</v>
      </c>
      <c r="AI50" s="97">
        <v>1931</v>
      </c>
      <c r="AJ50" s="17"/>
      <c r="AK50" s="96"/>
      <c r="AL50" s="17"/>
      <c r="AM50" s="117"/>
      <c r="AN50" s="17"/>
      <c r="AO50" s="121"/>
      <c r="AP50" s="109"/>
      <c r="AQ50" s="121"/>
      <c r="AR50" s="109"/>
      <c r="AS50" s="109"/>
      <c r="AT50" s="109"/>
      <c r="AU50" s="109"/>
      <c r="AV50" s="109"/>
      <c r="AW50" s="109"/>
      <c r="AX50" s="109"/>
      <c r="XEU50" s="95">
        <v>1609</v>
      </c>
    </row>
    <row r="51" spans="10:51 16375:16379" ht="20.25" customHeight="1" x14ac:dyDescent="0.2">
      <c r="J51" s="158"/>
      <c r="K51" s="116">
        <v>11</v>
      </c>
      <c r="L51" s="97">
        <v>2155</v>
      </c>
      <c r="M51" s="19"/>
      <c r="N51" s="97"/>
      <c r="O51" s="19"/>
      <c r="P51" s="68"/>
      <c r="Q51" s="19"/>
      <c r="S51" s="109"/>
      <c r="T51" s="109"/>
      <c r="U51" s="80"/>
      <c r="V51" s="109"/>
      <c r="W51" s="109"/>
      <c r="X51" s="109"/>
      <c r="Y51" s="109"/>
      <c r="Z51" s="109"/>
      <c r="AA51" s="109"/>
      <c r="AG51" s="158"/>
      <c r="AH51" s="116">
        <v>11</v>
      </c>
      <c r="AI51" s="97">
        <v>2155</v>
      </c>
      <c r="AJ51" s="19"/>
      <c r="AK51" s="96"/>
      <c r="AL51" s="17"/>
      <c r="AM51" s="117"/>
      <c r="AN51" s="17"/>
      <c r="AO51" s="121"/>
      <c r="AP51" s="109"/>
      <c r="AQ51" s="121"/>
      <c r="AR51" s="109"/>
      <c r="AS51" s="109"/>
      <c r="AT51" s="109"/>
      <c r="AU51" s="109"/>
      <c r="AV51" s="109"/>
      <c r="AW51" s="109"/>
      <c r="AX51" s="109"/>
      <c r="XEU51" s="95">
        <v>1503</v>
      </c>
      <c r="XEY51" s="95">
        <v>1852.0591204214106</v>
      </c>
    </row>
    <row r="52" spans="10:51 16375:16379" ht="20.25" customHeight="1" x14ac:dyDescent="0.2">
      <c r="J52" s="158"/>
      <c r="K52" s="116">
        <v>13</v>
      </c>
      <c r="L52" s="97">
        <v>2418</v>
      </c>
      <c r="M52" s="19"/>
      <c r="N52" s="97"/>
      <c r="O52" s="19"/>
      <c r="P52" s="68"/>
      <c r="Q52" s="19"/>
      <c r="S52" s="109"/>
      <c r="T52" s="109"/>
      <c r="U52" s="80"/>
      <c r="V52" s="109"/>
      <c r="W52" s="109"/>
      <c r="X52" s="109"/>
      <c r="Y52" s="109"/>
      <c r="Z52" s="109"/>
      <c r="AA52" s="109"/>
      <c r="AG52" s="158"/>
      <c r="AH52" s="116">
        <v>13</v>
      </c>
      <c r="AI52" s="97">
        <v>2418</v>
      </c>
      <c r="AJ52" s="19"/>
      <c r="AK52" s="96"/>
      <c r="AL52" s="17"/>
      <c r="AM52" s="117"/>
      <c r="AN52" s="17"/>
      <c r="AO52" s="121"/>
      <c r="AP52" s="109"/>
      <c r="AQ52" s="121"/>
      <c r="AR52" s="109"/>
      <c r="AS52" s="109"/>
      <c r="AT52" s="109"/>
      <c r="AU52" s="109"/>
      <c r="AV52" s="109"/>
      <c r="AW52" s="109"/>
      <c r="AX52" s="109"/>
      <c r="XEU52" s="95">
        <v>1511</v>
      </c>
      <c r="XEY52" s="95">
        <v>0.57482712614909648</v>
      </c>
    </row>
    <row r="53" spans="10:51 16375:16379" ht="20.25" customHeight="1" x14ac:dyDescent="0.2">
      <c r="J53" s="159"/>
      <c r="K53" s="116">
        <v>15</v>
      </c>
      <c r="L53" s="97">
        <v>2246</v>
      </c>
      <c r="M53" s="19"/>
      <c r="N53" s="97"/>
      <c r="O53" s="19"/>
      <c r="P53" s="68"/>
      <c r="Q53" s="19"/>
      <c r="S53" s="109"/>
      <c r="T53" s="109"/>
      <c r="U53" s="80"/>
      <c r="V53" s="109"/>
      <c r="W53" s="109"/>
      <c r="X53" s="109"/>
      <c r="Y53" s="109"/>
      <c r="Z53" s="109"/>
      <c r="AA53" s="109"/>
      <c r="AG53" s="159"/>
      <c r="AH53" s="116">
        <v>15</v>
      </c>
      <c r="AI53" s="97">
        <v>2246</v>
      </c>
      <c r="AJ53" s="19"/>
      <c r="AK53" s="96"/>
      <c r="AL53" s="17"/>
      <c r="AM53" s="117"/>
      <c r="AN53" s="17"/>
      <c r="AO53" s="121"/>
      <c r="AP53" s="109"/>
      <c r="AQ53" s="121"/>
      <c r="AR53" s="109"/>
      <c r="AS53" s="109"/>
      <c r="AT53" s="109"/>
      <c r="AU53" s="109"/>
      <c r="AV53" s="109"/>
      <c r="AW53" s="109"/>
      <c r="AX53" s="109"/>
      <c r="XEU53" s="95">
        <v>1734</v>
      </c>
      <c r="XEY53" s="95">
        <v>25.836512712219278</v>
      </c>
    </row>
    <row r="54" spans="10:51 16375:16379" ht="20.25" customHeight="1" x14ac:dyDescent="0.2">
      <c r="J54" s="157">
        <v>2554</v>
      </c>
      <c r="K54" s="116">
        <v>17</v>
      </c>
      <c r="L54" s="97">
        <v>2222</v>
      </c>
      <c r="M54" s="17"/>
      <c r="N54" s="96"/>
      <c r="O54" s="17"/>
      <c r="P54" s="117"/>
      <c r="Q54" s="17"/>
      <c r="S54" s="109"/>
      <c r="T54" s="109"/>
      <c r="U54" s="80"/>
      <c r="V54" s="109"/>
      <c r="W54" s="109"/>
      <c r="X54" s="109"/>
      <c r="Y54" s="109"/>
      <c r="Z54" s="109"/>
      <c r="AA54" s="109"/>
      <c r="AG54" s="157">
        <v>2554</v>
      </c>
      <c r="AH54" s="116">
        <v>17</v>
      </c>
      <c r="AI54" s="97">
        <v>2222</v>
      </c>
      <c r="AJ54" s="17"/>
      <c r="AK54" s="96"/>
      <c r="AL54" s="17"/>
      <c r="AM54" s="117"/>
      <c r="AN54" s="17"/>
      <c r="AO54" s="121"/>
      <c r="AP54" s="109"/>
      <c r="AQ54" s="121"/>
      <c r="AR54" s="109"/>
      <c r="AS54" s="109"/>
      <c r="AT54" s="109"/>
      <c r="AU54" s="109"/>
      <c r="AV54" s="109"/>
      <c r="AW54" s="109"/>
      <c r="AX54" s="109"/>
      <c r="XEU54" s="95">
        <v>1751</v>
      </c>
    </row>
    <row r="55" spans="10:51 16375:16379" ht="20.25" customHeight="1" x14ac:dyDescent="0.2">
      <c r="J55" s="158"/>
      <c r="K55" s="116">
        <v>19</v>
      </c>
      <c r="L55" s="97">
        <v>2473</v>
      </c>
      <c r="M55" s="19"/>
      <c r="N55" s="97"/>
      <c r="O55" s="19"/>
      <c r="P55" s="68"/>
      <c r="Q55" s="19"/>
      <c r="S55" s="109"/>
      <c r="T55" s="109"/>
      <c r="U55" s="80"/>
      <c r="V55" s="109"/>
      <c r="W55" s="109"/>
      <c r="X55" s="109"/>
      <c r="Y55" s="109"/>
      <c r="Z55" s="138" t="s">
        <v>71</v>
      </c>
      <c r="AA55" s="109"/>
      <c r="AG55" s="158"/>
      <c r="AH55" s="116">
        <v>19</v>
      </c>
      <c r="AI55" s="97">
        <v>2473</v>
      </c>
      <c r="AJ55" s="19"/>
      <c r="AK55" s="96"/>
      <c r="AL55" s="17"/>
      <c r="AM55" s="117"/>
      <c r="AN55" s="17"/>
      <c r="AO55" s="121"/>
      <c r="AP55" s="109"/>
      <c r="AQ55" s="109"/>
      <c r="AR55" s="109"/>
      <c r="AS55" s="109"/>
      <c r="AT55" s="109"/>
      <c r="AU55" s="109"/>
      <c r="AV55" s="109"/>
      <c r="AW55" s="138" t="s">
        <v>71</v>
      </c>
      <c r="AX55" s="109"/>
      <c r="XEU55" s="95">
        <v>2382</v>
      </c>
    </row>
    <row r="56" spans="10:51 16375:16379" ht="20.25" customHeight="1" thickBot="1" x14ac:dyDescent="0.25">
      <c r="J56" s="158"/>
      <c r="K56" s="116">
        <v>21</v>
      </c>
      <c r="L56" s="97">
        <v>2725</v>
      </c>
      <c r="M56" s="19"/>
      <c r="N56" s="97"/>
      <c r="O56" s="19"/>
      <c r="P56" s="68"/>
      <c r="Q56" s="19"/>
      <c r="S56" s="109"/>
      <c r="T56" s="109"/>
      <c r="U56" s="80"/>
      <c r="V56" s="109"/>
      <c r="W56" s="109"/>
      <c r="X56" s="109"/>
      <c r="Y56" s="109"/>
      <c r="Z56" s="94" t="s">
        <v>72</v>
      </c>
      <c r="AA56" s="109"/>
      <c r="AG56" s="158"/>
      <c r="AH56" s="116">
        <v>21</v>
      </c>
      <c r="AI56" s="97">
        <v>2725</v>
      </c>
      <c r="AJ56" s="19"/>
      <c r="AK56" s="96"/>
      <c r="AL56" s="17"/>
      <c r="AM56" s="117"/>
      <c r="AN56" s="17"/>
      <c r="AO56" s="121"/>
      <c r="AP56" s="109"/>
      <c r="AQ56" s="109"/>
      <c r="AR56" s="109"/>
      <c r="AS56" s="109"/>
      <c r="AT56" s="109"/>
      <c r="AU56" s="109"/>
      <c r="AV56" s="109"/>
      <c r="AW56" s="94" t="s">
        <v>72</v>
      </c>
      <c r="AX56" s="109"/>
      <c r="XEU56" s="95">
        <v>1871</v>
      </c>
    </row>
    <row r="57" spans="10:51 16375:16379" ht="20.25" customHeight="1" thickBot="1" x14ac:dyDescent="0.25">
      <c r="J57" s="159"/>
      <c r="K57" s="116">
        <v>23</v>
      </c>
      <c r="L57" s="97">
        <v>2422</v>
      </c>
      <c r="M57" s="19"/>
      <c r="N57" s="97"/>
      <c r="O57" s="19"/>
      <c r="P57" s="68"/>
      <c r="Q57" s="19"/>
      <c r="S57" s="155" t="s">
        <v>9</v>
      </c>
      <c r="T57" s="156"/>
      <c r="U57" s="80"/>
      <c r="V57" s="109"/>
      <c r="W57" s="109"/>
      <c r="X57" s="109"/>
      <c r="Y57" s="109"/>
      <c r="Z57" s="139" t="s">
        <v>70</v>
      </c>
      <c r="AA57" s="109"/>
      <c r="AG57" s="159"/>
      <c r="AH57" s="116">
        <v>23</v>
      </c>
      <c r="AI57" s="97">
        <v>2422</v>
      </c>
      <c r="AJ57" s="19"/>
      <c r="AK57" s="96"/>
      <c r="AL57" s="17"/>
      <c r="AM57" s="117"/>
      <c r="AN57" s="17"/>
      <c r="AO57" s="121"/>
      <c r="AP57" s="155" t="s">
        <v>10</v>
      </c>
      <c r="AQ57" s="156"/>
      <c r="AR57" s="109"/>
      <c r="AS57" s="109"/>
      <c r="AT57" s="109"/>
      <c r="AU57" s="109"/>
      <c r="AV57" s="129"/>
      <c r="AW57" s="139" t="s">
        <v>70</v>
      </c>
      <c r="AX57" s="109"/>
      <c r="XEU57" s="95">
        <v>2261</v>
      </c>
    </row>
    <row r="58" spans="10:51 16375:16379" ht="20.25" customHeight="1" thickBot="1" x14ac:dyDescent="0.25">
      <c r="J58" s="157">
        <v>2555</v>
      </c>
      <c r="K58" s="116">
        <v>25</v>
      </c>
      <c r="L58" s="97">
        <v>2684</v>
      </c>
      <c r="M58" s="17"/>
      <c r="N58" s="96"/>
      <c r="O58" s="17"/>
      <c r="P58" s="117"/>
      <c r="Q58" s="17"/>
      <c r="S58" s="109"/>
      <c r="T58" s="109"/>
      <c r="U58" s="109"/>
      <c r="V58" s="53">
        <f>N66</f>
        <v>0</v>
      </c>
      <c r="W58" s="128"/>
      <c r="X58" s="118">
        <f>O66</f>
        <v>0</v>
      </c>
      <c r="Y58" s="109"/>
      <c r="Z58" s="109"/>
      <c r="AA58" s="109"/>
      <c r="AG58" s="157">
        <v>2555</v>
      </c>
      <c r="AH58" s="116">
        <v>25</v>
      </c>
      <c r="AI58" s="97">
        <v>2684</v>
      </c>
      <c r="AJ58" s="17"/>
      <c r="AK58" s="96"/>
      <c r="AL58" s="17"/>
      <c r="AM58" s="117"/>
      <c r="AN58" s="17"/>
      <c r="AO58" s="121"/>
      <c r="AP58" s="80"/>
      <c r="AQ58" s="109"/>
      <c r="AR58" s="109"/>
      <c r="AS58" s="53">
        <f>N66</f>
        <v>0</v>
      </c>
      <c r="AT58" s="128"/>
      <c r="AU58" s="118">
        <f>AL66</f>
        <v>0</v>
      </c>
      <c r="AV58" s="132"/>
      <c r="AW58" s="109"/>
      <c r="AX58" s="109"/>
      <c r="XEU58" s="95">
        <v>1850</v>
      </c>
    </row>
    <row r="59" spans="10:51 16375:16379" ht="20.25" customHeight="1" thickBot="1" x14ac:dyDescent="0.25">
      <c r="J59" s="158"/>
      <c r="K59" s="116">
        <v>27</v>
      </c>
      <c r="L59" s="97">
        <v>2675</v>
      </c>
      <c r="M59" s="19"/>
      <c r="N59" s="97"/>
      <c r="O59" s="19"/>
      <c r="P59" s="68"/>
      <c r="Q59" s="19"/>
      <c r="S59" s="109"/>
      <c r="T59" s="53">
        <v>40</v>
      </c>
      <c r="U59" s="128"/>
      <c r="V59" s="53">
        <f>N66</f>
        <v>0</v>
      </c>
      <c r="W59" s="128"/>
      <c r="X59" s="118">
        <f>M66</f>
        <v>0</v>
      </c>
      <c r="Y59" s="109" t="s">
        <v>16</v>
      </c>
      <c r="Z59" s="130">
        <f>T59</f>
        <v>40</v>
      </c>
      <c r="AA59" s="131">
        <f>V59</f>
        <v>0</v>
      </c>
      <c r="AB59" s="119">
        <f>X59</f>
        <v>0</v>
      </c>
      <c r="AG59" s="158"/>
      <c r="AH59" s="116">
        <v>27</v>
      </c>
      <c r="AI59" s="97">
        <v>2675</v>
      </c>
      <c r="AJ59" s="19"/>
      <c r="AK59" s="96"/>
      <c r="AL59" s="17"/>
      <c r="AM59" s="117"/>
      <c r="AN59" s="17"/>
      <c r="AO59" s="121"/>
      <c r="AP59" s="80"/>
      <c r="AQ59" s="53">
        <v>40</v>
      </c>
      <c r="AR59" s="128"/>
      <c r="AS59" s="53">
        <f>N66</f>
        <v>0</v>
      </c>
      <c r="AT59" s="128"/>
      <c r="AU59" s="118">
        <f>AJ66</f>
        <v>0</v>
      </c>
      <c r="AV59" s="109" t="s">
        <v>16</v>
      </c>
      <c r="AW59" s="130">
        <f>AQ59</f>
        <v>40</v>
      </c>
      <c r="AX59" s="131">
        <f>AS59</f>
        <v>0</v>
      </c>
      <c r="AY59" s="119">
        <f>AU59</f>
        <v>0</v>
      </c>
      <c r="XEU59" s="95">
        <v>2029</v>
      </c>
    </row>
    <row r="60" spans="10:51 16375:16379" ht="20.25" customHeight="1" thickBot="1" x14ac:dyDescent="0.25">
      <c r="J60" s="158"/>
      <c r="K60" s="116">
        <v>29</v>
      </c>
      <c r="L60" s="97">
        <v>3176</v>
      </c>
      <c r="M60" s="19"/>
      <c r="N60" s="97"/>
      <c r="O60" s="19"/>
      <c r="P60" s="68"/>
      <c r="Q60" s="19"/>
      <c r="S60" s="109"/>
      <c r="T60" s="53">
        <f>N66</f>
        <v>0</v>
      </c>
      <c r="U60" s="128"/>
      <c r="V60" s="53">
        <f>P66</f>
        <v>0</v>
      </c>
      <c r="W60" s="128"/>
      <c r="X60" s="118">
        <f>Q66</f>
        <v>0</v>
      </c>
      <c r="Y60" s="135" t="s">
        <v>16</v>
      </c>
      <c r="Z60" s="133">
        <f>T60</f>
        <v>0</v>
      </c>
      <c r="AA60" s="134">
        <f>V60</f>
        <v>0</v>
      </c>
      <c r="AB60" s="120">
        <f>X60</f>
        <v>0</v>
      </c>
      <c r="AG60" s="158"/>
      <c r="AH60" s="116">
        <v>29</v>
      </c>
      <c r="AI60" s="97">
        <v>3176</v>
      </c>
      <c r="AJ60" s="19"/>
      <c r="AK60" s="96"/>
      <c r="AL60" s="17"/>
      <c r="AM60" s="117"/>
      <c r="AN60" s="17"/>
      <c r="AO60" s="121"/>
      <c r="AP60" s="80"/>
      <c r="AQ60" s="53">
        <f>N66</f>
        <v>0</v>
      </c>
      <c r="AR60" s="128"/>
      <c r="AS60" s="53">
        <f>P66</f>
        <v>0</v>
      </c>
      <c r="AT60" s="128"/>
      <c r="AU60" s="118">
        <f>AN66</f>
        <v>0</v>
      </c>
      <c r="AV60" s="135" t="s">
        <v>16</v>
      </c>
      <c r="AW60" s="133">
        <f>AQ60</f>
        <v>0</v>
      </c>
      <c r="AX60" s="134">
        <f>AS60</f>
        <v>0</v>
      </c>
      <c r="AY60" s="120">
        <f>AU60</f>
        <v>0</v>
      </c>
      <c r="XEU60" s="95">
        <v>2403</v>
      </c>
    </row>
    <row r="61" spans="10:51 16375:16379" ht="20.25" customHeight="1" thickBot="1" x14ac:dyDescent="0.25">
      <c r="J61" s="159"/>
      <c r="K61" s="116">
        <v>31</v>
      </c>
      <c r="L61" s="97">
        <v>3030</v>
      </c>
      <c r="M61" s="19"/>
      <c r="N61" s="97"/>
      <c r="O61" s="19"/>
      <c r="P61" s="68"/>
      <c r="Q61" s="19"/>
      <c r="S61" s="109"/>
      <c r="T61" s="109"/>
      <c r="U61" s="109"/>
      <c r="V61" s="109"/>
      <c r="W61" s="109"/>
      <c r="X61" s="109"/>
      <c r="Y61" s="109"/>
      <c r="Z61" s="109"/>
      <c r="AA61" s="109"/>
      <c r="AG61" s="159"/>
      <c r="AH61" s="116">
        <v>31</v>
      </c>
      <c r="AI61" s="97">
        <v>3030</v>
      </c>
      <c r="AJ61" s="19"/>
      <c r="AK61" s="96"/>
      <c r="AL61" s="17"/>
      <c r="AM61" s="117"/>
      <c r="AN61" s="17"/>
      <c r="AO61" s="121"/>
      <c r="AP61" s="80"/>
      <c r="AQ61" s="109"/>
      <c r="AR61" s="109"/>
      <c r="AS61" s="109"/>
      <c r="AT61" s="109"/>
      <c r="AU61" s="109"/>
      <c r="AV61" s="109"/>
      <c r="AW61" s="109"/>
      <c r="AX61" s="109"/>
      <c r="XEU61" s="95">
        <v>1591</v>
      </c>
    </row>
    <row r="62" spans="10:51 16375:16379" ht="20.25" customHeight="1" thickBot="1" x14ac:dyDescent="0.25">
      <c r="J62" s="162">
        <v>2556</v>
      </c>
      <c r="K62" s="116">
        <v>33</v>
      </c>
      <c r="L62" s="97">
        <v>3355</v>
      </c>
      <c r="M62" s="17"/>
      <c r="N62" s="96"/>
      <c r="O62" s="17"/>
      <c r="P62" s="117"/>
      <c r="Q62" s="17"/>
      <c r="S62" s="109"/>
      <c r="T62" s="109"/>
      <c r="U62" s="80"/>
      <c r="V62" s="109"/>
      <c r="W62" s="109"/>
      <c r="X62" s="109"/>
      <c r="Y62" s="109"/>
      <c r="Z62" s="109"/>
      <c r="AA62" s="109"/>
      <c r="AB62" s="118"/>
      <c r="AG62" s="157">
        <v>2556</v>
      </c>
      <c r="AH62" s="116">
        <v>33</v>
      </c>
      <c r="AI62" s="97">
        <v>3355</v>
      </c>
      <c r="AJ62" s="17"/>
      <c r="AK62" s="96"/>
      <c r="AL62" s="17"/>
      <c r="AM62" s="117"/>
      <c r="AN62" s="17"/>
      <c r="AO62" s="121"/>
      <c r="AP62" s="80"/>
      <c r="AQ62" s="109"/>
      <c r="AR62" s="109"/>
      <c r="AS62" s="109"/>
      <c r="AT62" s="109"/>
      <c r="AU62" s="109"/>
      <c r="AV62" s="109"/>
      <c r="AW62" s="109"/>
      <c r="AX62" s="109"/>
      <c r="AY62" s="118"/>
      <c r="XEU62" s="95">
        <v>1788</v>
      </c>
    </row>
    <row r="63" spans="10:51 16375:16379" ht="20.25" customHeight="1" thickBot="1" x14ac:dyDescent="0.25">
      <c r="J63" s="162"/>
      <c r="K63" s="116">
        <v>35</v>
      </c>
      <c r="L63" s="97">
        <v>3342</v>
      </c>
      <c r="M63" s="19"/>
      <c r="N63" s="97"/>
      <c r="O63" s="19"/>
      <c r="P63" s="68"/>
      <c r="Q63" s="19"/>
      <c r="S63" s="109"/>
      <c r="T63" s="109"/>
      <c r="U63" s="80"/>
      <c r="V63" s="109"/>
      <c r="W63" s="109"/>
      <c r="X63" s="109"/>
      <c r="Y63" s="109"/>
      <c r="Z63" s="109"/>
      <c r="AA63" s="109"/>
      <c r="AB63" s="118"/>
      <c r="AG63" s="158"/>
      <c r="AH63" s="116">
        <v>35</v>
      </c>
      <c r="AI63" s="97">
        <v>3342</v>
      </c>
      <c r="AJ63" s="19"/>
      <c r="AK63" s="96"/>
      <c r="AL63" s="17"/>
      <c r="AM63" s="117"/>
      <c r="AN63" s="17"/>
      <c r="AO63" s="121"/>
      <c r="AP63" s="80"/>
      <c r="AQ63" s="109"/>
      <c r="AR63" s="109"/>
      <c r="AS63" s="109"/>
      <c r="AT63" s="109"/>
      <c r="AU63" s="109"/>
      <c r="AV63" s="109"/>
      <c r="AW63" s="109"/>
      <c r="AX63" s="109"/>
      <c r="AY63" s="118"/>
      <c r="XEU63" s="95">
        <v>1670</v>
      </c>
    </row>
    <row r="64" spans="10:51 16375:16379" ht="20.25" customHeight="1" thickBot="1" x14ac:dyDescent="0.25">
      <c r="J64" s="162"/>
      <c r="K64" s="116">
        <v>37</v>
      </c>
      <c r="L64" s="97">
        <v>3970</v>
      </c>
      <c r="M64" s="19"/>
      <c r="N64" s="97"/>
      <c r="O64" s="19"/>
      <c r="P64" s="68"/>
      <c r="Q64" s="19"/>
      <c r="S64" s="109"/>
      <c r="T64" s="109"/>
      <c r="U64" s="80"/>
      <c r="V64" s="109"/>
      <c r="W64" s="109"/>
      <c r="X64" s="109"/>
      <c r="Y64" s="109"/>
      <c r="Z64" s="109"/>
      <c r="AA64" s="109"/>
      <c r="AB64" s="118"/>
      <c r="AG64" s="158"/>
      <c r="AH64" s="116">
        <v>37</v>
      </c>
      <c r="AI64" s="97">
        <v>3970</v>
      </c>
      <c r="AJ64" s="19"/>
      <c r="AK64" s="96"/>
      <c r="AL64" s="17"/>
      <c r="AM64" s="117"/>
      <c r="AN64" s="17"/>
      <c r="AO64" s="121"/>
      <c r="AP64" s="80"/>
      <c r="AQ64" s="109"/>
      <c r="AR64" s="109"/>
      <c r="AS64" s="109"/>
      <c r="AT64" s="109"/>
      <c r="AU64" s="109"/>
      <c r="AV64" s="109"/>
      <c r="AW64" s="109"/>
      <c r="AX64" s="109"/>
      <c r="AY64" s="118"/>
      <c r="XEU64" s="95">
        <v>1194</v>
      </c>
    </row>
    <row r="65" spans="10:50 16375:16375" ht="20.25" customHeight="1" thickBot="1" x14ac:dyDescent="0.25">
      <c r="J65" s="163"/>
      <c r="K65" s="40">
        <v>39</v>
      </c>
      <c r="L65" s="35">
        <v>3788</v>
      </c>
      <c r="M65" s="19"/>
      <c r="N65" s="97"/>
      <c r="O65" s="19"/>
      <c r="P65" s="68"/>
      <c r="Q65" s="19"/>
      <c r="S65" s="109"/>
      <c r="T65" s="121"/>
      <c r="U65" s="109"/>
      <c r="V65" s="109"/>
      <c r="W65" s="109"/>
      <c r="X65" s="109"/>
      <c r="Y65" s="109"/>
      <c r="Z65" s="109"/>
      <c r="AA65" s="109"/>
      <c r="AG65" s="170"/>
      <c r="AH65" s="40">
        <v>39</v>
      </c>
      <c r="AI65" s="35">
        <v>3788</v>
      </c>
      <c r="AJ65" s="19"/>
      <c r="AK65" s="96"/>
      <c r="AL65" s="17"/>
      <c r="AM65" s="117"/>
      <c r="AN65" s="17"/>
      <c r="AO65" s="121"/>
      <c r="AP65" s="109"/>
      <c r="AQ65" s="121"/>
      <c r="AR65" s="109"/>
      <c r="AS65" s="109"/>
      <c r="AT65" s="109"/>
      <c r="AU65" s="109"/>
      <c r="AV65" s="109"/>
      <c r="AW65" s="109"/>
      <c r="AX65" s="109"/>
      <c r="XEU65" s="95">
        <v>2232</v>
      </c>
    </row>
    <row r="66" spans="10:50 16375:16375" ht="20.25" customHeight="1" thickBot="1" x14ac:dyDescent="0.25">
      <c r="K66" s="180" t="s">
        <v>17</v>
      </c>
      <c r="L66" s="181"/>
      <c r="M66" s="125"/>
      <c r="N66" s="2"/>
      <c r="O66" s="48"/>
      <c r="P66" s="126"/>
      <c r="Q66" s="48"/>
      <c r="S66" s="109"/>
      <c r="T66" s="179" t="s">
        <v>24</v>
      </c>
      <c r="U66" s="179"/>
      <c r="V66" s="161"/>
      <c r="W66" s="110"/>
      <c r="X66" s="122"/>
      <c r="Y66" s="111"/>
      <c r="Z66" s="129"/>
      <c r="AA66" s="121"/>
      <c r="AB66" s="56"/>
      <c r="AH66" s="155" t="s">
        <v>17</v>
      </c>
      <c r="AI66" s="156"/>
      <c r="AJ66" s="125"/>
      <c r="AK66" s="2"/>
      <c r="AL66" s="48"/>
      <c r="AM66" s="126"/>
      <c r="AN66" s="127"/>
      <c r="AO66" s="121"/>
      <c r="AP66" s="109"/>
      <c r="AQ66" s="179" t="s">
        <v>24</v>
      </c>
      <c r="AR66" s="179"/>
      <c r="AS66" s="161"/>
      <c r="AT66" s="110"/>
      <c r="AU66" s="122"/>
      <c r="AV66" s="111"/>
      <c r="AW66" s="109"/>
      <c r="AX66" s="109"/>
      <c r="XEU66" s="95">
        <v>1704</v>
      </c>
    </row>
    <row r="67" spans="10:50 16375:16375" x14ac:dyDescent="0.2">
      <c r="V67" s="95"/>
      <c r="AO67" s="121"/>
      <c r="AR67" s="121"/>
      <c r="XEU67" s="95">
        <v>1733</v>
      </c>
    </row>
    <row r="68" spans="10:50 16375:16375" x14ac:dyDescent="0.2">
      <c r="V68" s="95"/>
      <c r="AO68" s="121"/>
      <c r="AR68" s="121"/>
      <c r="XEU68" s="95">
        <v>2017</v>
      </c>
    </row>
    <row r="69" spans="10:50 16375:16375" x14ac:dyDescent="0.2">
      <c r="AO69" s="121"/>
      <c r="AR69" s="121"/>
      <c r="XEU69" s="95">
        <v>2258</v>
      </c>
    </row>
    <row r="70" spans="10:50 16375:16375" x14ac:dyDescent="0.2">
      <c r="AO70" s="121"/>
      <c r="AR70" s="121"/>
      <c r="XEU70" s="95">
        <v>1914</v>
      </c>
    </row>
    <row r="71" spans="10:50 16375:16375" x14ac:dyDescent="0.2">
      <c r="AO71" s="121"/>
      <c r="AR71" s="121"/>
      <c r="XEU71" s="95">
        <v>1895</v>
      </c>
    </row>
    <row r="72" spans="10:50 16375:16375" x14ac:dyDescent="0.2">
      <c r="AO72" s="121"/>
      <c r="AR72" s="121"/>
      <c r="XEU72" s="95">
        <v>2429</v>
      </c>
    </row>
    <row r="73" spans="10:50 16375:16375" x14ac:dyDescent="0.2">
      <c r="AO73" s="121"/>
      <c r="AR73" s="121"/>
      <c r="XEU73" s="95">
        <v>2028</v>
      </c>
    </row>
    <row r="74" spans="10:50 16375:16375" x14ac:dyDescent="0.2">
      <c r="AR74" s="121"/>
      <c r="AS74" s="121"/>
      <c r="XEU74" s="95">
        <v>2371</v>
      </c>
    </row>
    <row r="75" spans="10:50 16375:16375" x14ac:dyDescent="0.2">
      <c r="XEU75" s="95">
        <v>1557</v>
      </c>
    </row>
    <row r="76" spans="10:50 16375:16375" x14ac:dyDescent="0.2">
      <c r="XEU76" s="95">
        <v>1381</v>
      </c>
    </row>
    <row r="77" spans="10:50 16375:16375" x14ac:dyDescent="0.2">
      <c r="XEU77" s="95">
        <v>1867</v>
      </c>
    </row>
    <row r="78" spans="10:50 16375:16375" x14ac:dyDescent="0.2">
      <c r="XEU78" s="95">
        <v>1873</v>
      </c>
    </row>
    <row r="79" spans="10:50 16375:16375" x14ac:dyDescent="0.2">
      <c r="XEU79" s="95">
        <v>2053</v>
      </c>
    </row>
    <row r="80" spans="10:50 16375:16375" x14ac:dyDescent="0.2">
      <c r="XEU80" s="95">
        <v>1906</v>
      </c>
    </row>
    <row r="81" spans="16375:16375" x14ac:dyDescent="0.2">
      <c r="XEU81" s="95">
        <v>2465</v>
      </c>
    </row>
    <row r="82" spans="16375:16375" x14ac:dyDescent="0.2">
      <c r="XEU82" s="95">
        <v>2094</v>
      </c>
    </row>
    <row r="83" spans="16375:16375" x14ac:dyDescent="0.2">
      <c r="XEU83" s="95">
        <v>2691</v>
      </c>
    </row>
    <row r="84" spans="16375:16375" x14ac:dyDescent="0.2">
      <c r="XEU84" s="95">
        <v>2331</v>
      </c>
    </row>
    <row r="85" spans="16375:16375" x14ac:dyDescent="0.2">
      <c r="XEU85" s="95">
        <v>2233</v>
      </c>
    </row>
    <row r="86" spans="16375:16375" x14ac:dyDescent="0.2">
      <c r="XEU86" s="95">
        <v>2828</v>
      </c>
    </row>
    <row r="87" spans="16375:16375" x14ac:dyDescent="0.2">
      <c r="XEU87" s="95">
        <v>2008</v>
      </c>
    </row>
    <row r="88" spans="16375:16375" x14ac:dyDescent="0.2">
      <c r="XEU88" s="95">
        <v>1901</v>
      </c>
    </row>
    <row r="89" spans="16375:16375" x14ac:dyDescent="0.2">
      <c r="XEU89" s="95">
        <v>2365</v>
      </c>
    </row>
    <row r="90" spans="16375:16375" x14ac:dyDescent="0.2">
      <c r="XEU90" s="95">
        <v>2060</v>
      </c>
    </row>
    <row r="91" spans="16375:16375" x14ac:dyDescent="0.2">
      <c r="XEU91" s="95">
        <v>2242</v>
      </c>
    </row>
    <row r="92" spans="16375:16375" x14ac:dyDescent="0.2">
      <c r="XEU92" s="95">
        <v>2820</v>
      </c>
    </row>
    <row r="93" spans="16375:16375" x14ac:dyDescent="0.2">
      <c r="XEU93" s="95">
        <v>2409</v>
      </c>
    </row>
    <row r="94" spans="16375:16375" x14ac:dyDescent="0.2">
      <c r="XEU94" s="95">
        <v>2191</v>
      </c>
    </row>
    <row r="95" spans="16375:16375" x14ac:dyDescent="0.2">
      <c r="XEU95" s="95">
        <v>2871</v>
      </c>
    </row>
    <row r="96" spans="16375:16375" x14ac:dyDescent="0.2">
      <c r="XEU96" s="95">
        <v>2414</v>
      </c>
    </row>
    <row r="97" spans="16375:16375" x14ac:dyDescent="0.2">
      <c r="XEU97" s="95">
        <v>2890</v>
      </c>
    </row>
    <row r="98" spans="16375:16375" x14ac:dyDescent="0.2">
      <c r="XEU98" s="95">
        <v>2380</v>
      </c>
    </row>
    <row r="99" spans="16375:16375" x14ac:dyDescent="0.2">
      <c r="XEU99" s="95">
        <v>2730</v>
      </c>
    </row>
    <row r="100" spans="16375:16375" x14ac:dyDescent="0.2">
      <c r="XEU100" s="95">
        <v>2157</v>
      </c>
    </row>
    <row r="101" spans="16375:16375" x14ac:dyDescent="0.2">
      <c r="XEU101" s="95">
        <v>2662</v>
      </c>
    </row>
    <row r="102" spans="16375:16375" x14ac:dyDescent="0.2">
      <c r="XEU102" s="95">
        <v>2590</v>
      </c>
    </row>
    <row r="103" spans="16375:16375" x14ac:dyDescent="0.2">
      <c r="XEU103" s="95">
        <v>2799</v>
      </c>
    </row>
    <row r="104" spans="16375:16375" x14ac:dyDescent="0.2">
      <c r="XEU104" s="95">
        <v>2605</v>
      </c>
    </row>
    <row r="105" spans="16375:16375" x14ac:dyDescent="0.2">
      <c r="XEU105" s="95">
        <v>2907</v>
      </c>
    </row>
    <row r="106" spans="16375:16375" x14ac:dyDescent="0.2">
      <c r="XEU106" s="95">
        <v>2513</v>
      </c>
    </row>
    <row r="107" spans="16375:16375" x14ac:dyDescent="0.2">
      <c r="XEU107" s="95">
        <v>3230</v>
      </c>
    </row>
    <row r="108" spans="16375:16375" x14ac:dyDescent="0.2">
      <c r="XEU108" s="95">
        <v>3171</v>
      </c>
    </row>
    <row r="109" spans="16375:16375" x14ac:dyDescent="0.2">
      <c r="XEU109" s="95">
        <v>3126</v>
      </c>
    </row>
    <row r="110" spans="16375:16375" x14ac:dyDescent="0.2">
      <c r="XEU110" s="95">
        <v>3676</v>
      </c>
    </row>
    <row r="111" spans="16375:16375" x14ac:dyDescent="0.2">
      <c r="XEU111" s="95">
        <v>2610</v>
      </c>
    </row>
    <row r="112" spans="16375:16375" x14ac:dyDescent="0.2">
      <c r="XEU112" s="95">
        <v>2804</v>
      </c>
    </row>
    <row r="113" spans="16375:16375" x14ac:dyDescent="0.2">
      <c r="XEU113" s="95">
        <v>3328</v>
      </c>
    </row>
    <row r="114" spans="16375:16375" x14ac:dyDescent="0.2">
      <c r="XEU114" s="95">
        <v>3237</v>
      </c>
    </row>
    <row r="115" spans="16375:16375" x14ac:dyDescent="0.2">
      <c r="XEU115" s="95">
        <v>3500</v>
      </c>
    </row>
    <row r="116" spans="16375:16375" x14ac:dyDescent="0.2">
      <c r="XEU116" s="95">
        <v>3256</v>
      </c>
    </row>
    <row r="117" spans="16375:16375" x14ac:dyDescent="0.2">
      <c r="XEU117" s="95">
        <v>3630</v>
      </c>
    </row>
    <row r="118" spans="16375:16375" x14ac:dyDescent="0.2">
      <c r="XEU118" s="95">
        <v>3141</v>
      </c>
    </row>
    <row r="119" spans="16375:16375" x14ac:dyDescent="0.2">
      <c r="XEU119" s="95">
        <v>4037</v>
      </c>
    </row>
    <row r="120" spans="16375:16375" x14ac:dyDescent="0.2">
      <c r="XEU120" s="95">
        <v>3964</v>
      </c>
    </row>
    <row r="121" spans="16375:16375" x14ac:dyDescent="0.2">
      <c r="XEU121" s="95">
        <v>3910</v>
      </c>
    </row>
    <row r="122" spans="16375:16375" x14ac:dyDescent="0.2">
      <c r="XEU122" s="95">
        <v>4595</v>
      </c>
    </row>
    <row r="123" spans="16375:16375" x14ac:dyDescent="0.2">
      <c r="XEU123" s="95">
        <v>3263</v>
      </c>
    </row>
    <row r="124" spans="16375:16375" x14ac:dyDescent="0.2">
      <c r="XEU124" s="95">
        <v>3505</v>
      </c>
    </row>
    <row r="1048522" spans="4:40" x14ac:dyDescent="0.2">
      <c r="D1048522" s="95">
        <v>6152</v>
      </c>
      <c r="M1048522" s="95">
        <v>1721.4583333333333</v>
      </c>
      <c r="N1048522" s="95">
        <v>961</v>
      </c>
      <c r="O1048522" s="95">
        <v>-53365.208333333328</v>
      </c>
      <c r="P1048522" s="95">
        <v>923521</v>
      </c>
      <c r="Q1048522" s="95">
        <v>1654321.4583333333</v>
      </c>
      <c r="AJ1048522" s="95">
        <v>1716.2918172549544</v>
      </c>
      <c r="AK1048522" s="95">
        <v>961</v>
      </c>
      <c r="AL1048522" s="95">
        <v>-53205.046334903585</v>
      </c>
      <c r="AM1048522" s="95">
        <v>923521</v>
      </c>
      <c r="AN1048522" s="95">
        <v>1649356.436382011</v>
      </c>
    </row>
    <row r="1048523" spans="4:40" x14ac:dyDescent="0.2">
      <c r="D1048523" s="95">
        <v>6281</v>
      </c>
      <c r="E1048523" s="95">
        <v>12433</v>
      </c>
      <c r="F1048523" s="95">
        <v>1554.125</v>
      </c>
      <c r="G1048523" s="95">
        <v>90.875</v>
      </c>
      <c r="H1048523" s="95">
        <v>1.058473417517896</v>
      </c>
      <c r="M1048523" s="95">
        <v>1737.9305555555557</v>
      </c>
      <c r="N1048523" s="95">
        <v>841</v>
      </c>
      <c r="O1048523" s="95">
        <v>-50399.986111111117</v>
      </c>
      <c r="P1048523" s="95">
        <v>707281</v>
      </c>
      <c r="Q1048523" s="95">
        <v>1461599.5972222222</v>
      </c>
      <c r="AJ1048523" s="95">
        <v>1724.7993517984885</v>
      </c>
      <c r="AK1048523" s="95">
        <v>841</v>
      </c>
      <c r="AL1048523" s="95">
        <v>-50019.181202156164</v>
      </c>
      <c r="AM1048523" s="95">
        <v>707281</v>
      </c>
      <c r="AN1048523" s="95">
        <v>1450556.2548625288</v>
      </c>
    </row>
    <row r="1048524" spans="4:40" x14ac:dyDescent="0.2">
      <c r="D1048524" s="95">
        <v>6412</v>
      </c>
      <c r="E1048524" s="95">
        <v>12693</v>
      </c>
      <c r="F1048524" s="95">
        <v>1586.625</v>
      </c>
      <c r="G1048524" s="95">
        <v>-315.625</v>
      </c>
      <c r="H1048524" s="95">
        <v>0.80107145670842195</v>
      </c>
      <c r="M1048524" s="95">
        <v>1636.2638888888889</v>
      </c>
      <c r="N1048524" s="95">
        <v>729</v>
      </c>
      <c r="O1048524" s="95">
        <v>-44179.125</v>
      </c>
      <c r="P1048524" s="95">
        <v>531441</v>
      </c>
      <c r="Q1048524" s="95">
        <v>1192836.375</v>
      </c>
      <c r="AJ1048524" s="95">
        <v>1662.7428837423904</v>
      </c>
      <c r="AK1048524" s="95">
        <v>729</v>
      </c>
      <c r="AL1048524" s="95">
        <v>-44894.057861044537</v>
      </c>
      <c r="AM1048524" s="95">
        <v>531441</v>
      </c>
      <c r="AN1048524" s="95">
        <v>1212139.5622482025</v>
      </c>
    </row>
    <row r="1048525" spans="4:40" x14ac:dyDescent="0.2">
      <c r="D1048525" s="95">
        <v>6544</v>
      </c>
      <c r="E1048525" s="95">
        <v>12956</v>
      </c>
      <c r="F1048525" s="95">
        <v>1619.5</v>
      </c>
      <c r="G1048525" s="95">
        <v>111.5</v>
      </c>
      <c r="H1048525" s="95">
        <v>1.0688484100030873</v>
      </c>
      <c r="M1048525" s="95">
        <v>1585.6666666666667</v>
      </c>
      <c r="N1048525" s="95">
        <v>625</v>
      </c>
      <c r="O1048525" s="95">
        <v>-39641.666666666672</v>
      </c>
      <c r="P1048525" s="95">
        <v>390625</v>
      </c>
      <c r="Q1048525" s="95">
        <v>991041.66666666674</v>
      </c>
      <c r="AJ1048525" s="95">
        <v>1551.5692098150089</v>
      </c>
      <c r="AK1048525" s="95">
        <v>625</v>
      </c>
      <c r="AL1048525" s="95">
        <v>-38789.23024537522</v>
      </c>
      <c r="AM1048525" s="95">
        <v>390625</v>
      </c>
      <c r="AN1048525" s="95">
        <v>969730.75613438059</v>
      </c>
    </row>
    <row r="1048526" spans="4:40" x14ac:dyDescent="0.2">
      <c r="D1048526" s="95">
        <v>6645</v>
      </c>
      <c r="E1048526" s="95">
        <v>13189</v>
      </c>
      <c r="F1048526" s="95">
        <v>1648.625</v>
      </c>
      <c r="G1048526" s="95">
        <v>116.375</v>
      </c>
      <c r="H1048526" s="95">
        <v>1.0705891273030557</v>
      </c>
      <c r="M1048526" s="95">
        <v>1548.4583333333333</v>
      </c>
      <c r="N1048526" s="95">
        <v>529</v>
      </c>
      <c r="O1048526" s="95">
        <v>-35614.541666666664</v>
      </c>
      <c r="P1048526" s="95">
        <v>279841</v>
      </c>
      <c r="Q1048526" s="95">
        <v>819134.45833333326</v>
      </c>
      <c r="AJ1048526" s="95">
        <v>1544.761785836637</v>
      </c>
      <c r="AK1048526" s="95">
        <v>529</v>
      </c>
      <c r="AL1048526" s="95">
        <v>-35529.52107424265</v>
      </c>
      <c r="AM1048526" s="95">
        <v>279841</v>
      </c>
      <c r="AN1048526" s="95">
        <v>817178.984707581</v>
      </c>
    </row>
    <row r="1048527" spans="4:40" x14ac:dyDescent="0.2">
      <c r="D1048527" s="95">
        <v>6472</v>
      </c>
      <c r="E1048527" s="95">
        <v>13117</v>
      </c>
      <c r="F1048527" s="95">
        <v>1639.625</v>
      </c>
      <c r="G1048527" s="95">
        <v>137.375</v>
      </c>
      <c r="H1048527" s="95">
        <v>1.0837844019211711</v>
      </c>
      <c r="M1048527" s="95">
        <v>1560.9305555555557</v>
      </c>
      <c r="N1048527" s="95">
        <v>441</v>
      </c>
      <c r="O1048527" s="95">
        <v>-32779.541666666672</v>
      </c>
      <c r="P1048527" s="95">
        <v>194481</v>
      </c>
      <c r="Q1048527" s="95">
        <v>688370.375</v>
      </c>
      <c r="AJ1048527" s="95">
        <v>1551.8308049042491</v>
      </c>
      <c r="AK1048527" s="95">
        <v>441</v>
      </c>
      <c r="AL1048527" s="95">
        <v>-32588.446902989232</v>
      </c>
      <c r="AM1048527" s="95">
        <v>194481</v>
      </c>
      <c r="AN1048527" s="95">
        <v>684357.38496277388</v>
      </c>
    </row>
    <row r="1048528" spans="4:40" x14ac:dyDescent="0.2">
      <c r="D1048528" s="95">
        <v>6295</v>
      </c>
      <c r="E1048528" s="95">
        <v>12767</v>
      </c>
      <c r="F1048528" s="95">
        <v>1595.875</v>
      </c>
      <c r="G1048528" s="95">
        <v>-223.875</v>
      </c>
      <c r="H1048528" s="95">
        <v>0.85971645648938666</v>
      </c>
      <c r="M1048528" s="95">
        <v>1486.2638888888889</v>
      </c>
      <c r="N1048528" s="95">
        <v>361</v>
      </c>
      <c r="O1048528" s="95">
        <v>-28239.013888888891</v>
      </c>
      <c r="P1048528" s="95">
        <v>130321</v>
      </c>
      <c r="Q1048528" s="95">
        <v>536541.26388888888</v>
      </c>
      <c r="AJ1048528" s="95">
        <v>1522.3875474670058</v>
      </c>
      <c r="AK1048528" s="95">
        <v>361</v>
      </c>
      <c r="AL1048528" s="95">
        <v>-28925.36340187311</v>
      </c>
      <c r="AM1048528" s="95">
        <v>130321</v>
      </c>
      <c r="AN1048528" s="95">
        <v>549581.9046355891</v>
      </c>
    </row>
    <row r="1048529" spans="4:40" x14ac:dyDescent="0.2">
      <c r="D1048529" s="95">
        <v>6145</v>
      </c>
      <c r="E1048529" s="95">
        <v>12440</v>
      </c>
      <c r="F1048529" s="95">
        <v>1555</v>
      </c>
      <c r="G1048529" s="95">
        <v>3</v>
      </c>
      <c r="H1048529" s="95">
        <v>1.0019292604501608</v>
      </c>
      <c r="M1048529" s="95">
        <v>1584.6666666666667</v>
      </c>
      <c r="N1048529" s="95">
        <v>289</v>
      </c>
      <c r="O1048529" s="95">
        <v>-26939.333333333336</v>
      </c>
      <c r="P1048529" s="95">
        <v>83521</v>
      </c>
      <c r="Q1048529" s="95">
        <v>457968.66666666669</v>
      </c>
      <c r="AJ1048529" s="95">
        <v>1550.4383284667472</v>
      </c>
      <c r="AK1048529" s="95">
        <v>289</v>
      </c>
      <c r="AL1048529" s="95">
        <v>-26357.4515839347</v>
      </c>
      <c r="AM1048529" s="95">
        <v>83521</v>
      </c>
      <c r="AN1048529" s="95">
        <v>448076.67692688992</v>
      </c>
    </row>
    <row r="1048530" spans="4:40" x14ac:dyDescent="0.2">
      <c r="D1048530" s="95">
        <v>6144</v>
      </c>
      <c r="E1048530" s="95">
        <v>12289</v>
      </c>
      <c r="F1048530" s="95">
        <v>1536.125</v>
      </c>
      <c r="G1048530" s="95">
        <v>51.875</v>
      </c>
      <c r="H1048530" s="95">
        <v>1.0337700382455854</v>
      </c>
      <c r="M1048530" s="95">
        <v>1750.4583333333333</v>
      </c>
      <c r="N1048530" s="95">
        <v>225</v>
      </c>
      <c r="O1048530" s="95">
        <v>-26256.875</v>
      </c>
      <c r="P1048530" s="95">
        <v>50625</v>
      </c>
      <c r="Q1048530" s="95">
        <v>393853.125</v>
      </c>
      <c r="AJ1048530" s="95">
        <v>1745.0454063366376</v>
      </c>
      <c r="AK1048530" s="95">
        <v>225</v>
      </c>
      <c r="AL1048530" s="95">
        <v>-26175.681095049564</v>
      </c>
      <c r="AM1048530" s="95">
        <v>50625</v>
      </c>
      <c r="AN1048530" s="95">
        <v>392635.21642574348</v>
      </c>
    </row>
    <row r="1048531" spans="4:40" x14ac:dyDescent="0.2">
      <c r="D1048531" s="95">
        <v>6346</v>
      </c>
      <c r="E1048531" s="95">
        <v>12490</v>
      </c>
      <c r="F1048531" s="95">
        <v>1561.25</v>
      </c>
      <c r="G1048531" s="95">
        <v>65.75</v>
      </c>
      <c r="H1048531" s="95">
        <v>1.0421136909527622</v>
      </c>
      <c r="M1048531" s="95">
        <v>1767.9305555555557</v>
      </c>
      <c r="N1048531" s="95">
        <v>169</v>
      </c>
      <c r="O1048531" s="95">
        <v>-22983.097222222223</v>
      </c>
      <c r="P1048531" s="95">
        <v>28561</v>
      </c>
      <c r="Q1048531" s="95">
        <v>298780.26388888893</v>
      </c>
      <c r="AJ1048531" s="95">
        <v>1754.1160546619187</v>
      </c>
      <c r="AK1048531" s="95">
        <v>169</v>
      </c>
      <c r="AL1048531" s="95">
        <v>-22803.508710604943</v>
      </c>
      <c r="AM1048531" s="95">
        <v>28561</v>
      </c>
      <c r="AN1048531" s="95">
        <v>296445.61323786428</v>
      </c>
    </row>
    <row r="1048532" spans="4:40" x14ac:dyDescent="0.2">
      <c r="D1048532" s="95">
        <v>6553</v>
      </c>
      <c r="E1048532" s="95">
        <v>12899</v>
      </c>
      <c r="F1048532" s="95">
        <v>1612.375</v>
      </c>
      <c r="G1048532" s="95">
        <v>-241.375</v>
      </c>
      <c r="H1048532" s="95">
        <v>0.85029847274982562</v>
      </c>
      <c r="M1048532" s="95">
        <v>1697.2638888888889</v>
      </c>
      <c r="N1048532" s="95">
        <v>121</v>
      </c>
      <c r="O1048532" s="95">
        <v>-18669.902777777777</v>
      </c>
      <c r="P1048532" s="95">
        <v>14641</v>
      </c>
      <c r="Q1048532" s="95">
        <v>205368.93055555556</v>
      </c>
      <c r="AJ1048532" s="95">
        <v>1719.8207204943803</v>
      </c>
      <c r="AK1048532" s="95">
        <v>121</v>
      </c>
      <c r="AL1048532" s="95">
        <v>-18918.027925438182</v>
      </c>
      <c r="AM1048532" s="95">
        <v>14641</v>
      </c>
      <c r="AN1048532" s="95">
        <v>208098.30717982003</v>
      </c>
    </row>
    <row r="1048533" spans="4:40" x14ac:dyDescent="0.2">
      <c r="D1048533" s="95">
        <v>6764</v>
      </c>
      <c r="E1048533" s="95">
        <v>13317</v>
      </c>
      <c r="F1048533" s="95">
        <v>1664.625</v>
      </c>
      <c r="G1048533" s="95">
        <v>95.375</v>
      </c>
      <c r="H1048533" s="95">
        <v>1.0572951866035893</v>
      </c>
      <c r="M1048533" s="95">
        <v>1754.6666666666667</v>
      </c>
      <c r="N1048533" s="95">
        <v>81</v>
      </c>
      <c r="O1048533" s="95">
        <v>-15792</v>
      </c>
      <c r="P1048533" s="95">
        <v>6561</v>
      </c>
      <c r="Q1048533" s="95">
        <v>142128</v>
      </c>
      <c r="AJ1048533" s="95">
        <v>1742.6881576712308</v>
      </c>
      <c r="AK1048533" s="95">
        <v>81</v>
      </c>
      <c r="AL1048533" s="95">
        <v>-15684.193419041078</v>
      </c>
      <c r="AM1048533" s="95">
        <v>6561</v>
      </c>
      <c r="AN1048533" s="95">
        <v>141157.74077136969</v>
      </c>
    </row>
    <row r="1048534" spans="4:40" x14ac:dyDescent="0.2">
      <c r="D1048534" s="95">
        <v>6934</v>
      </c>
      <c r="E1048534" s="95">
        <v>13698</v>
      </c>
      <c r="F1048534" s="95">
        <v>1712.25</v>
      </c>
      <c r="G1048534" s="95">
        <v>82.75</v>
      </c>
      <c r="H1048534" s="95">
        <v>1.0483282230982625</v>
      </c>
      <c r="M1048534" s="95">
        <v>1946.4583333333333</v>
      </c>
      <c r="N1048534" s="95">
        <v>49</v>
      </c>
      <c r="O1048534" s="95">
        <v>-13625.208333333332</v>
      </c>
      <c r="P1048534" s="95">
        <v>2401</v>
      </c>
      <c r="Q1048534" s="95">
        <v>95376.458333333328</v>
      </c>
      <c r="AJ1048534" s="95">
        <v>1939.3800084059449</v>
      </c>
      <c r="AK1048534" s="95">
        <v>49</v>
      </c>
      <c r="AL1048534" s="95">
        <v>-13575.660058841615</v>
      </c>
      <c r="AM1048534" s="95">
        <v>2401</v>
      </c>
      <c r="AN1048534" s="95">
        <v>95029.620411891301</v>
      </c>
    </row>
    <row r="1048535" spans="4:40" x14ac:dyDescent="0.2">
      <c r="D1048535" s="95">
        <v>7130</v>
      </c>
      <c r="E1048535" s="95">
        <v>14064</v>
      </c>
      <c r="F1048535" s="95">
        <v>1758</v>
      </c>
      <c r="G1048535" s="95">
        <v>80</v>
      </c>
      <c r="H1048535" s="95">
        <v>1.0455062571103526</v>
      </c>
      <c r="M1048535" s="95">
        <v>1966.9305555555557</v>
      </c>
      <c r="N1048535" s="95">
        <v>25</v>
      </c>
      <c r="O1048535" s="95">
        <v>-9834.6527777777774</v>
      </c>
      <c r="P1048535" s="95">
        <v>625</v>
      </c>
      <c r="Q1048535" s="95">
        <v>49173.263888888891</v>
      </c>
      <c r="AJ1048535" s="95">
        <v>1948.5835169893405</v>
      </c>
      <c r="AK1048535" s="95">
        <v>25</v>
      </c>
      <c r="AL1048535" s="95">
        <v>-9742.9175849467028</v>
      </c>
      <c r="AM1048535" s="95">
        <v>625</v>
      </c>
      <c r="AN1048535" s="95">
        <v>48714.587924733511</v>
      </c>
    </row>
    <row r="1048536" spans="4:40" x14ac:dyDescent="0.2">
      <c r="D1048536" s="95">
        <v>7329</v>
      </c>
      <c r="E1048536" s="95">
        <v>14459</v>
      </c>
      <c r="F1048536" s="95">
        <v>1807.375</v>
      </c>
      <c r="G1048536" s="95">
        <v>-266.375</v>
      </c>
      <c r="H1048536" s="95">
        <v>0.85261774673213919</v>
      </c>
      <c r="M1048536" s="95">
        <v>1867.2638888888889</v>
      </c>
      <c r="N1048536" s="95">
        <v>9</v>
      </c>
      <c r="O1048536" s="95">
        <v>-5601.791666666667</v>
      </c>
      <c r="P1048536" s="95">
        <v>81</v>
      </c>
      <c r="Q1048536" s="95">
        <v>16805.375</v>
      </c>
      <c r="AJ1048536" s="95">
        <v>1878.8901016064829</v>
      </c>
      <c r="AK1048536" s="95">
        <v>9</v>
      </c>
      <c r="AL1048536" s="95">
        <v>-5636.6703048194486</v>
      </c>
      <c r="AM1048536" s="95">
        <v>81</v>
      </c>
      <c r="AN1048536" s="95">
        <v>16910.010914458348</v>
      </c>
    </row>
    <row r="1048537" spans="4:40" x14ac:dyDescent="0.2">
      <c r="D1048537" s="95">
        <v>7499</v>
      </c>
      <c r="E1048537" s="95">
        <v>14828</v>
      </c>
      <c r="F1048537" s="95">
        <v>1853.5</v>
      </c>
      <c r="G1048537" s="95">
        <v>102.5</v>
      </c>
      <c r="H1048537" s="95">
        <v>1.0553007823037497</v>
      </c>
      <c r="M1048537" s="95">
        <v>1764.6666666666667</v>
      </c>
      <c r="N1048537" s="95">
        <v>1</v>
      </c>
      <c r="O1048537" s="95">
        <v>-1764.6666666666667</v>
      </c>
      <c r="P1048537" s="95">
        <v>1</v>
      </c>
      <c r="Q1048537" s="95">
        <v>1764.6666666666667</v>
      </c>
      <c r="AJ1048537" s="95">
        <v>1753.9969711538477</v>
      </c>
      <c r="AK1048537" s="95">
        <v>1</v>
      </c>
      <c r="AL1048537" s="95">
        <v>-1753.9969711538477</v>
      </c>
      <c r="AM1048537" s="95">
        <v>1</v>
      </c>
      <c r="AN1048537" s="95">
        <v>1753.9969711538477</v>
      </c>
    </row>
    <row r="1048538" spans="4:40" x14ac:dyDescent="0.2">
      <c r="D1048538" s="95">
        <v>7509</v>
      </c>
      <c r="E1048538" s="95">
        <v>15008</v>
      </c>
      <c r="F1048538" s="95">
        <v>1876</v>
      </c>
      <c r="G1048538" s="95">
        <v>118</v>
      </c>
      <c r="H1048538" s="95">
        <v>1.0628997867803838</v>
      </c>
      <c r="M1048538" s="95">
        <v>1880.4583333333333</v>
      </c>
      <c r="N1048538" s="95">
        <v>1</v>
      </c>
      <c r="O1048538" s="95">
        <v>1880.4583333333333</v>
      </c>
      <c r="P1048538" s="95">
        <v>1</v>
      </c>
      <c r="Q1048538" s="95">
        <v>1880.4583333333333</v>
      </c>
      <c r="AJ1048538" s="95">
        <v>1873.940805668321</v>
      </c>
      <c r="AK1048538" s="95">
        <v>1</v>
      </c>
      <c r="AL1048538" s="95">
        <v>1873.940805668321</v>
      </c>
      <c r="AM1048538" s="95">
        <v>1</v>
      </c>
      <c r="AN1048538" s="95">
        <v>1873.940805668321</v>
      </c>
    </row>
    <row r="1048539" spans="4:40" x14ac:dyDescent="0.2">
      <c r="D1048539" s="95">
        <v>7443</v>
      </c>
      <c r="E1048539" s="95">
        <v>14952</v>
      </c>
      <c r="F1048539" s="95">
        <v>1869</v>
      </c>
      <c r="G1048539" s="95">
        <v>139</v>
      </c>
      <c r="H1048539" s="95">
        <v>1.0743713215623327</v>
      </c>
      <c r="M1048539" s="95">
        <v>2035.9305555555557</v>
      </c>
      <c r="N1048539" s="95">
        <v>9</v>
      </c>
      <c r="O1048539" s="95">
        <v>6107.791666666667</v>
      </c>
      <c r="P1048539" s="95">
        <v>81</v>
      </c>
      <c r="Q1048539" s="95">
        <v>18323.375</v>
      </c>
      <c r="AJ1048539" s="95">
        <v>2016.0119335752304</v>
      </c>
      <c r="AK1048539" s="95">
        <v>9</v>
      </c>
      <c r="AL1048539" s="95">
        <v>6048.0358007256909</v>
      </c>
      <c r="AM1048539" s="95">
        <v>81</v>
      </c>
      <c r="AN1048539" s="95">
        <v>18144.107402177073</v>
      </c>
    </row>
    <row r="1048540" spans="4:40" x14ac:dyDescent="0.2">
      <c r="D1048540" s="95">
        <v>7512</v>
      </c>
      <c r="E1048540" s="95">
        <v>14955</v>
      </c>
      <c r="F1048540" s="95">
        <v>1869.375</v>
      </c>
      <c r="G1048540" s="95">
        <v>-318.375</v>
      </c>
      <c r="H1048540" s="95">
        <v>0.82968906720160485</v>
      </c>
      <c r="M1048540" s="95">
        <v>1976.2638888888889</v>
      </c>
      <c r="N1048540" s="95">
        <v>25</v>
      </c>
      <c r="O1048540" s="95">
        <v>9881.3194444444453</v>
      </c>
      <c r="P1048540" s="95">
        <v>625</v>
      </c>
      <c r="Q1048540" s="95">
        <v>49406.597222222226</v>
      </c>
      <c r="AJ1048540" s="95">
        <v>1980.8816459665959</v>
      </c>
      <c r="AK1048540" s="95">
        <v>25</v>
      </c>
      <c r="AL1048540" s="95">
        <v>9904.4082298329795</v>
      </c>
      <c r="AM1048540" s="95">
        <v>625</v>
      </c>
      <c r="AN1048540" s="95">
        <v>49522.041149164899</v>
      </c>
    </row>
    <row r="1048541" spans="4:40" x14ac:dyDescent="0.2">
      <c r="D1048541" s="95">
        <v>7621</v>
      </c>
      <c r="E1048541" s="95">
        <v>15133</v>
      </c>
      <c r="F1048541" s="95">
        <v>1891.625</v>
      </c>
      <c r="G1048541" s="95">
        <v>-1.625</v>
      </c>
      <c r="H1048541" s="95">
        <v>0.99914095024119476</v>
      </c>
      <c r="M1048541" s="95">
        <v>1983.6666666666667</v>
      </c>
      <c r="N1048541" s="95">
        <v>49</v>
      </c>
      <c r="O1048541" s="95">
        <v>13885.666666666668</v>
      </c>
      <c r="P1048541" s="95">
        <v>2401</v>
      </c>
      <c r="Q1048541" s="95">
        <v>97199.666666666672</v>
      </c>
      <c r="AJ1048541" s="95">
        <v>2001.659986423153</v>
      </c>
      <c r="AK1048541" s="95">
        <v>49</v>
      </c>
      <c r="AL1048541" s="95">
        <v>14011.61990496207</v>
      </c>
      <c r="AM1048541" s="95">
        <v>2401</v>
      </c>
      <c r="AN1048541" s="95">
        <v>98081.339334734497</v>
      </c>
    </row>
    <row r="1048542" spans="4:40" x14ac:dyDescent="0.2">
      <c r="D1048542" s="95">
        <v>7840</v>
      </c>
      <c r="E1048542" s="95">
        <v>15461</v>
      </c>
      <c r="F1048542" s="95">
        <v>1932.625</v>
      </c>
      <c r="G1048542" s="95">
        <v>130.375</v>
      </c>
      <c r="H1048542" s="95">
        <v>1.0674600607981373</v>
      </c>
      <c r="M1048542" s="95">
        <v>1921.4583333333333</v>
      </c>
      <c r="N1048542" s="95">
        <v>81</v>
      </c>
      <c r="O1048542" s="95">
        <v>17293.125</v>
      </c>
      <c r="P1048542" s="95">
        <v>6561</v>
      </c>
      <c r="Q1048542" s="95">
        <v>155638.125</v>
      </c>
      <c r="AJ1048542" s="95">
        <v>1914.5924316113906</v>
      </c>
      <c r="AK1048542" s="95">
        <v>81</v>
      </c>
      <c r="AL1048542" s="95">
        <v>17231.331884502513</v>
      </c>
      <c r="AM1048542" s="95">
        <v>6561</v>
      </c>
      <c r="AN1048542" s="95">
        <v>155081.98696052263</v>
      </c>
    </row>
    <row r="1048543" spans="4:40" x14ac:dyDescent="0.2">
      <c r="D1048543" s="95">
        <v>7881</v>
      </c>
      <c r="E1048543" s="95">
        <v>15721</v>
      </c>
      <c r="F1048543" s="95">
        <v>1965.125</v>
      </c>
      <c r="G1048543" s="95">
        <v>151.875</v>
      </c>
      <c r="H1048543" s="95">
        <v>1.0772851599771007</v>
      </c>
      <c r="M1048543" s="95">
        <v>2127.9305555555557</v>
      </c>
      <c r="N1048543" s="95">
        <v>121</v>
      </c>
      <c r="O1048543" s="95">
        <v>23407.236111111113</v>
      </c>
      <c r="P1048543" s="95">
        <v>14641</v>
      </c>
      <c r="Q1048543" s="95">
        <v>257479.59722222225</v>
      </c>
      <c r="AJ1048543" s="95">
        <v>2105.9164890230836</v>
      </c>
      <c r="AK1048543" s="95">
        <v>121</v>
      </c>
      <c r="AL1048543" s="95">
        <v>23165.081379253919</v>
      </c>
      <c r="AM1048543" s="95">
        <v>14641</v>
      </c>
      <c r="AN1048543" s="95">
        <v>254815.89517179312</v>
      </c>
    </row>
    <row r="1048544" spans="4:40" x14ac:dyDescent="0.2">
      <c r="D1048544" s="95">
        <v>7973</v>
      </c>
      <c r="E1048544" s="95">
        <v>15854</v>
      </c>
      <c r="F1048544" s="95">
        <v>1981.75</v>
      </c>
      <c r="G1048544" s="95">
        <v>-211.75</v>
      </c>
      <c r="H1048544" s="95">
        <v>0.89314999369244352</v>
      </c>
      <c r="M1048544" s="95">
        <v>2277.2638888888887</v>
      </c>
      <c r="N1048544" s="95">
        <v>169</v>
      </c>
      <c r="O1048544" s="95">
        <v>29604.430555555555</v>
      </c>
      <c r="P1048544" s="95">
        <v>28561</v>
      </c>
      <c r="Q1048544" s="95">
        <v>384857.59722222219</v>
      </c>
      <c r="AJ1048544" s="95">
        <v>2262.5280207592009</v>
      </c>
      <c r="AK1048544" s="95">
        <v>169</v>
      </c>
      <c r="AL1048544" s="95">
        <v>29412.864269869613</v>
      </c>
      <c r="AM1048544" s="95">
        <v>28561</v>
      </c>
      <c r="AN1048544" s="95">
        <v>382367.23550830496</v>
      </c>
    </row>
    <row r="1048545" spans="4:40" x14ac:dyDescent="0.2">
      <c r="D1048545" s="95">
        <v>8274</v>
      </c>
      <c r="E1048545" s="95">
        <v>16247</v>
      </c>
      <c r="F1048545" s="95">
        <v>2030.875</v>
      </c>
      <c r="G1048545" s="95">
        <v>-99.875</v>
      </c>
      <c r="H1048545" s="95">
        <v>0.95082169015818307</v>
      </c>
      <c r="M1048545" s="95">
        <v>2459.6666666666665</v>
      </c>
      <c r="N1048545" s="95">
        <v>225</v>
      </c>
      <c r="O1048545" s="95">
        <v>36895</v>
      </c>
      <c r="P1048545" s="95">
        <v>50625</v>
      </c>
      <c r="Q1048545" s="95">
        <v>553425</v>
      </c>
      <c r="AJ1048545" s="95">
        <v>2539.9595081957073</v>
      </c>
      <c r="AK1048545" s="95">
        <v>225</v>
      </c>
      <c r="AL1048545" s="95">
        <v>38099.392622935608</v>
      </c>
      <c r="AM1048545" s="95">
        <v>50625</v>
      </c>
      <c r="AN1048545" s="95">
        <v>571490.88934403413</v>
      </c>
    </row>
    <row r="1048546" spans="4:40" x14ac:dyDescent="0.2">
      <c r="D1048546" s="95">
        <v>8750</v>
      </c>
      <c r="E1048546" s="95">
        <v>17024</v>
      </c>
      <c r="F1048546" s="95">
        <v>2128</v>
      </c>
      <c r="G1048546" s="95">
        <v>27</v>
      </c>
      <c r="H1048546" s="95">
        <v>1.0126879699248121</v>
      </c>
      <c r="M1048546" s="95">
        <v>2212.4583333333335</v>
      </c>
      <c r="N1048546" s="95">
        <v>289</v>
      </c>
      <c r="O1048546" s="95">
        <v>37611.791666666672</v>
      </c>
      <c r="P1048546" s="95">
        <v>83521</v>
      </c>
      <c r="Q1048546" s="95">
        <v>639400.45833333337</v>
      </c>
      <c r="AJ1048546" s="95">
        <v>2203.1198255000049</v>
      </c>
      <c r="AK1048546" s="95">
        <v>289</v>
      </c>
      <c r="AL1048546" s="95">
        <v>37453.037033500084</v>
      </c>
      <c r="AM1048546" s="95">
        <v>83521</v>
      </c>
      <c r="AN1048546" s="95">
        <v>636701.62956950138</v>
      </c>
    </row>
    <row r="1048547" spans="4:40" x14ac:dyDescent="0.2">
      <c r="D1048547" s="95">
        <v>9041</v>
      </c>
      <c r="E1048547" s="95">
        <v>17791</v>
      </c>
      <c r="F1048547" s="95">
        <v>2223.875</v>
      </c>
      <c r="G1048547" s="95">
        <v>194.125</v>
      </c>
      <c r="H1048547" s="95">
        <v>1.0872913270754876</v>
      </c>
      <c r="M1048547" s="95">
        <v>2445.9305555555557</v>
      </c>
      <c r="N1048547" s="95">
        <v>361</v>
      </c>
      <c r="O1048547" s="95">
        <v>46472.680555555555</v>
      </c>
      <c r="P1048547" s="95">
        <v>130321</v>
      </c>
      <c r="Q1048547" s="95">
        <v>882980.93055555562</v>
      </c>
      <c r="AJ1048547" s="95">
        <v>2416.6735393754457</v>
      </c>
      <c r="AK1048547" s="95">
        <v>361</v>
      </c>
      <c r="AL1048547" s="95">
        <v>45916.797248133465</v>
      </c>
      <c r="AM1048547" s="95">
        <v>130321</v>
      </c>
      <c r="AN1048547" s="95">
        <v>872419.14771453594</v>
      </c>
    </row>
    <row r="1048548" spans="4:40" x14ac:dyDescent="0.2">
      <c r="D1048548" s="95">
        <v>9359</v>
      </c>
      <c r="E1048548" s="95">
        <v>18400</v>
      </c>
      <c r="F1048548" s="95">
        <v>2300</v>
      </c>
      <c r="G1048548" s="95">
        <v>-54</v>
      </c>
      <c r="H1048548" s="95">
        <v>0.97652173913043483</v>
      </c>
      <c r="M1048548" s="95">
        <v>2584.2638888888887</v>
      </c>
      <c r="N1048548" s="95">
        <v>441</v>
      </c>
      <c r="O1048548" s="95">
        <v>54269.541666666664</v>
      </c>
      <c r="P1048548" s="95">
        <v>194481</v>
      </c>
      <c r="Q1048548" s="95">
        <v>1139660.375</v>
      </c>
      <c r="AJ1048548" s="95">
        <v>2549.7886090028219</v>
      </c>
      <c r="AK1048548" s="95">
        <v>441</v>
      </c>
      <c r="AL1048548" s="95">
        <v>53545.560789059258</v>
      </c>
      <c r="AM1048548" s="95">
        <v>194481</v>
      </c>
      <c r="AN1048548" s="95">
        <v>1124456.7765702445</v>
      </c>
    </row>
    <row r="1048549" spans="4:40" x14ac:dyDescent="0.2">
      <c r="D1048549" s="95">
        <v>9666</v>
      </c>
      <c r="E1048549" s="95">
        <v>19025</v>
      </c>
      <c r="F1048549" s="95">
        <v>2378.125</v>
      </c>
      <c r="G1048549" s="95">
        <v>-156.125</v>
      </c>
      <c r="H1048549" s="95">
        <v>0.93434954007884363</v>
      </c>
      <c r="M1048549" s="95">
        <v>2635.6666666666665</v>
      </c>
      <c r="N1048549" s="95">
        <v>529</v>
      </c>
      <c r="O1048549" s="95">
        <v>60620.333333333328</v>
      </c>
      <c r="P1048549" s="95">
        <v>279841</v>
      </c>
      <c r="Q1048549" s="95">
        <v>1394267.6666666665</v>
      </c>
      <c r="AJ1048549" s="95">
        <v>2738.9946254897609</v>
      </c>
      <c r="AK1048549" s="95">
        <v>529</v>
      </c>
      <c r="AL1048549" s="95">
        <v>62996.876386264499</v>
      </c>
      <c r="AM1048549" s="95">
        <v>279841</v>
      </c>
      <c r="AN1048549" s="95">
        <v>1448928.1568840835</v>
      </c>
    </row>
    <row r="1048550" spans="4:40" x14ac:dyDescent="0.2">
      <c r="D1048550" s="95">
        <v>9842</v>
      </c>
      <c r="E1048550" s="95">
        <v>19508</v>
      </c>
      <c r="F1048550" s="95">
        <v>2438.5</v>
      </c>
      <c r="G1048550" s="95">
        <v>34.5</v>
      </c>
      <c r="H1048550" s="95">
        <v>1.0141480418289932</v>
      </c>
      <c r="M1048550" s="95">
        <v>2674.4583333333335</v>
      </c>
      <c r="N1048550" s="95">
        <v>625</v>
      </c>
      <c r="O1048550" s="95">
        <v>66861.458333333343</v>
      </c>
      <c r="P1048550" s="95">
        <v>390625</v>
      </c>
      <c r="Q1048550" s="95">
        <v>1671536.4583333335</v>
      </c>
      <c r="AJ1048550" s="95">
        <v>2661.1942446633725</v>
      </c>
      <c r="AK1048550" s="95">
        <v>625</v>
      </c>
      <c r="AL1048550" s="95">
        <v>66529.856116584313</v>
      </c>
      <c r="AM1048550" s="95">
        <v>390625</v>
      </c>
      <c r="AN1048550" s="95">
        <v>1663246.4029146079</v>
      </c>
    </row>
    <row r="1048551" spans="4:40" x14ac:dyDescent="0.2">
      <c r="D1048551" s="95">
        <v>10304</v>
      </c>
      <c r="E1048551" s="95">
        <v>20146</v>
      </c>
      <c r="F1048551" s="95">
        <v>2518.25</v>
      </c>
      <c r="G1048551" s="95">
        <v>206.75</v>
      </c>
      <c r="H1048551" s="95">
        <v>1.0821006651444456</v>
      </c>
      <c r="M1048551" s="95">
        <v>2647.9305555555557</v>
      </c>
      <c r="N1048551" s="95">
        <v>729</v>
      </c>
      <c r="O1048551" s="95">
        <v>71494.125</v>
      </c>
      <c r="P1048551" s="95">
        <v>531441</v>
      </c>
      <c r="Q1048551" s="95">
        <v>1930341.375</v>
      </c>
      <c r="AJ1048551" s="95">
        <v>2614.0726719892104</v>
      </c>
      <c r="AK1048551" s="95">
        <v>729</v>
      </c>
      <c r="AL1048551" s="95">
        <v>70579.962143708675</v>
      </c>
      <c r="AM1048551" s="95">
        <v>531441</v>
      </c>
      <c r="AN1048551" s="95">
        <v>1905658.9778801345</v>
      </c>
    </row>
    <row r="1048552" spans="4:40" x14ac:dyDescent="0.2">
      <c r="D1048552" s="95">
        <v>10506</v>
      </c>
      <c r="E1048552" s="95">
        <v>20810</v>
      </c>
      <c r="F1048552" s="95">
        <v>2601.25</v>
      </c>
      <c r="G1048552" s="95">
        <v>-179.25</v>
      </c>
      <c r="H1048552" s="95">
        <v>0.93109082172032676</v>
      </c>
      <c r="M1048552" s="95">
        <v>3035.2638888888887</v>
      </c>
      <c r="N1048552" s="95">
        <v>841</v>
      </c>
      <c r="O1048552" s="95">
        <v>88022.652777777766</v>
      </c>
      <c r="P1048552" s="95">
        <v>707281</v>
      </c>
      <c r="Q1048552" s="95">
        <v>2552656.9305555555</v>
      </c>
      <c r="AJ1048552" s="95">
        <v>2971.7903200708115</v>
      </c>
      <c r="AK1048552" s="95">
        <v>841</v>
      </c>
      <c r="AL1048552" s="95">
        <v>86181.919282053539</v>
      </c>
      <c r="AM1048552" s="95">
        <v>707281</v>
      </c>
      <c r="AN1048552" s="95">
        <v>2499275.6591795525</v>
      </c>
    </row>
    <row r="1048553" spans="4:40" x14ac:dyDescent="0.2">
      <c r="D1048553" s="95">
        <v>10957</v>
      </c>
      <c r="E1048553" s="95">
        <v>21463</v>
      </c>
      <c r="F1048553" s="95">
        <v>2682.875</v>
      </c>
      <c r="G1048553" s="95">
        <v>1.125</v>
      </c>
      <c r="H1048553" s="95">
        <v>1.0004193262824395</v>
      </c>
      <c r="M1048553" s="95">
        <v>3243.6666666666665</v>
      </c>
      <c r="N1048553" s="95">
        <v>961</v>
      </c>
      <c r="O1048553" s="95">
        <v>100553.66666666666</v>
      </c>
      <c r="P1048553" s="95">
        <v>923521</v>
      </c>
      <c r="Q1048553" s="95">
        <v>3117163.6666666665</v>
      </c>
      <c r="AJ1048553" s="95">
        <v>3426.5704852328549</v>
      </c>
      <c r="AK1048553" s="95">
        <v>961</v>
      </c>
      <c r="AL1048553" s="95">
        <v>106223.68504221851</v>
      </c>
      <c r="AM1048553" s="95">
        <v>923521</v>
      </c>
      <c r="AN1048553" s="95">
        <v>3292934.2363087735</v>
      </c>
    </row>
    <row r="1048554" spans="4:40" x14ac:dyDescent="0.2">
      <c r="D1048554" s="95">
        <v>11565</v>
      </c>
      <c r="E1048554" s="95">
        <v>22522</v>
      </c>
      <c r="F1048554" s="95">
        <v>2815.25</v>
      </c>
      <c r="G1048554" s="95">
        <v>-140.25</v>
      </c>
      <c r="H1048554" s="95">
        <v>0.950182044223426</v>
      </c>
      <c r="M1048554" s="95">
        <v>3345.4583333333335</v>
      </c>
      <c r="N1048554" s="95">
        <v>1089</v>
      </c>
      <c r="O1048554" s="95">
        <v>110400.125</v>
      </c>
      <c r="P1048554" s="95">
        <v>1185921</v>
      </c>
      <c r="Q1048554" s="95">
        <v>3643204.125</v>
      </c>
      <c r="AJ1048554" s="95">
        <v>3326.4928058292153</v>
      </c>
      <c r="AK1048554" s="95">
        <v>1089</v>
      </c>
      <c r="AL1048554" s="95">
        <v>109774.2625923641</v>
      </c>
      <c r="AM1048554" s="95">
        <v>1185921</v>
      </c>
      <c r="AN1048554" s="95">
        <v>3622550.6655480154</v>
      </c>
    </row>
    <row r="1048555" spans="4:40" x14ac:dyDescent="0.2">
      <c r="D1048555" s="95">
        <v>12236</v>
      </c>
      <c r="E1048555" s="95">
        <v>23801</v>
      </c>
      <c r="F1048555" s="95">
        <v>2975.125</v>
      </c>
      <c r="G1048555" s="95">
        <v>200.875</v>
      </c>
      <c r="H1048555" s="95">
        <v>1.067518171505399</v>
      </c>
      <c r="M1048555" s="95">
        <v>3314.9305555555557</v>
      </c>
      <c r="N1048555" s="95">
        <v>1225</v>
      </c>
      <c r="O1048555" s="95">
        <v>116022.56944444445</v>
      </c>
      <c r="P1048555" s="95">
        <v>1500625</v>
      </c>
      <c r="Q1048555" s="95">
        <v>4060789.9305555555</v>
      </c>
      <c r="AJ1048555" s="95">
        <v>3265.8806989861464</v>
      </c>
      <c r="AK1048555" s="95">
        <v>1225</v>
      </c>
      <c r="AL1048555" s="95">
        <v>114305.82446451513</v>
      </c>
      <c r="AM1048555" s="95">
        <v>1500625</v>
      </c>
      <c r="AN1048555" s="95">
        <v>4000703.8562580291</v>
      </c>
    </row>
    <row r="1048556" spans="4:40" x14ac:dyDescent="0.2">
      <c r="D1048556" s="95">
        <v>12903</v>
      </c>
      <c r="E1048556" s="95">
        <v>25139</v>
      </c>
      <c r="F1048556" s="95">
        <v>3142.375</v>
      </c>
      <c r="G1048556" s="95">
        <v>-112.375</v>
      </c>
      <c r="H1048556" s="95">
        <v>0.96423883209355976</v>
      </c>
      <c r="M1048556" s="95">
        <v>3829.2638888888887</v>
      </c>
      <c r="N1048556" s="95">
        <v>1369</v>
      </c>
      <c r="O1048556" s="95">
        <v>141682.76388888888</v>
      </c>
      <c r="P1048556" s="95">
        <v>1874161</v>
      </c>
      <c r="Q1048556" s="95">
        <v>5242262.263888889</v>
      </c>
      <c r="AJ1048556" s="95">
        <v>3714.7379000885144</v>
      </c>
      <c r="AK1048556" s="95">
        <v>1369</v>
      </c>
      <c r="AL1048556" s="95">
        <v>137445.30230327504</v>
      </c>
      <c r="AM1048556" s="95">
        <v>1874161</v>
      </c>
      <c r="AN1048556" s="95">
        <v>5085476.1852211766</v>
      </c>
    </row>
    <row r="1048557" spans="4:40" x14ac:dyDescent="0.2">
      <c r="D1048557" s="95">
        <v>13697</v>
      </c>
      <c r="E1048557" s="95">
        <v>26600</v>
      </c>
      <c r="F1048557" s="95">
        <v>3325</v>
      </c>
      <c r="G1048557" s="95">
        <v>30</v>
      </c>
      <c r="H1048557" s="95">
        <v>1.0090225563909774</v>
      </c>
      <c r="M1048557" s="95">
        <v>4001.6666666666665</v>
      </c>
      <c r="N1048557" s="95">
        <v>1521</v>
      </c>
      <c r="O1048557" s="95">
        <v>156065</v>
      </c>
      <c r="P1048557" s="95">
        <v>2313441</v>
      </c>
      <c r="Q1048557" s="95">
        <v>6086535</v>
      </c>
      <c r="AJ1048557" s="95">
        <v>4283.7785472152</v>
      </c>
      <c r="AK1048557" s="95">
        <v>1521</v>
      </c>
      <c r="AL1048557" s="95">
        <v>167067.3633413928</v>
      </c>
      <c r="AM1048557" s="95">
        <v>2313441</v>
      </c>
      <c r="AN1048557" s="95">
        <v>6515627.1703143194</v>
      </c>
    </row>
    <row r="1048558" spans="4:40" x14ac:dyDescent="0.2">
      <c r="D1048558" s="95">
        <v>14455</v>
      </c>
      <c r="E1048558" s="95">
        <v>28152</v>
      </c>
      <c r="F1048558" s="95">
        <v>3519</v>
      </c>
      <c r="G1048558" s="95">
        <v>-177</v>
      </c>
      <c r="H1048558" s="95">
        <v>0.94970161977834611</v>
      </c>
      <c r="M1048558" s="95">
        <v>86199.194444444467</v>
      </c>
      <c r="N1048558" s="95">
        <v>21320</v>
      </c>
      <c r="O1048558" s="95">
        <v>540139.58333333337</v>
      </c>
      <c r="P1048558" s="95">
        <v>20437352</v>
      </c>
      <c r="Q1048558" s="95">
        <v>50965615.861111112</v>
      </c>
      <c r="AJ1048558" s="95">
        <v>86337.679146355164</v>
      </c>
      <c r="AK1048558" s="95">
        <v>21320</v>
      </c>
      <c r="AL1048558" s="95">
        <v>550834.45102451497</v>
      </c>
      <c r="AM1048558" s="95">
        <v>20437352</v>
      </c>
      <c r="AN1048558" s="95">
        <v>51233844.763641961</v>
      </c>
    </row>
  </sheetData>
  <mergeCells count="84">
    <mergeCell ref="AG54:AG57"/>
    <mergeCell ref="AG58:AG61"/>
    <mergeCell ref="AK24:AK25"/>
    <mergeCell ref="AM24:AM25"/>
    <mergeCell ref="AG20:AJ20"/>
    <mergeCell ref="AG21:AN21"/>
    <mergeCell ref="AG22:AK22"/>
    <mergeCell ref="AG46:AG49"/>
    <mergeCell ref="AG50:AG53"/>
    <mergeCell ref="AU19:AY21"/>
    <mergeCell ref="AN24:AN25"/>
    <mergeCell ref="AU14:AY14"/>
    <mergeCell ref="AU15:AY15"/>
    <mergeCell ref="AU16:AY16"/>
    <mergeCell ref="AU17:AY17"/>
    <mergeCell ref="AU18:AY18"/>
    <mergeCell ref="X14:AB14"/>
    <mergeCell ref="X15:AB15"/>
    <mergeCell ref="X16:AB16"/>
    <mergeCell ref="X17:AB17"/>
    <mergeCell ref="X19:AB21"/>
    <mergeCell ref="AG11:AH11"/>
    <mergeCell ref="AG12:AG13"/>
    <mergeCell ref="AH12:AQ12"/>
    <mergeCell ref="AR12:AR13"/>
    <mergeCell ref="AS12:AS13"/>
    <mergeCell ref="V12:V13"/>
    <mergeCell ref="J7:R7"/>
    <mergeCell ref="A5:A8"/>
    <mergeCell ref="A9:A12"/>
    <mergeCell ref="A13:A16"/>
    <mergeCell ref="U12:U13"/>
    <mergeCell ref="A1:S1"/>
    <mergeCell ref="A2:E2"/>
    <mergeCell ref="J4:L4"/>
    <mergeCell ref="K24:K25"/>
    <mergeCell ref="L24:L25"/>
    <mergeCell ref="P24:P25"/>
    <mergeCell ref="O24:O25"/>
    <mergeCell ref="M24:M25"/>
    <mergeCell ref="J8:L8"/>
    <mergeCell ref="J20:M20"/>
    <mergeCell ref="J11:K11"/>
    <mergeCell ref="N24:N25"/>
    <mergeCell ref="A33:A36"/>
    <mergeCell ref="K12:T12"/>
    <mergeCell ref="Q24:Q25"/>
    <mergeCell ref="A17:A20"/>
    <mergeCell ref="A21:A24"/>
    <mergeCell ref="J12:J13"/>
    <mergeCell ref="J30:J33"/>
    <mergeCell ref="J24:J25"/>
    <mergeCell ref="A25:A28"/>
    <mergeCell ref="J26:J29"/>
    <mergeCell ref="A29:A32"/>
    <mergeCell ref="A37:A40"/>
    <mergeCell ref="A41:A44"/>
    <mergeCell ref="J62:J65"/>
    <mergeCell ref="J58:J61"/>
    <mergeCell ref="J54:J57"/>
    <mergeCell ref="K66:L66"/>
    <mergeCell ref="J21:Q21"/>
    <mergeCell ref="J50:J53"/>
    <mergeCell ref="J22:N22"/>
    <mergeCell ref="J34:J37"/>
    <mergeCell ref="J38:J41"/>
    <mergeCell ref="J42:J45"/>
    <mergeCell ref="J46:J49"/>
    <mergeCell ref="S57:T57"/>
    <mergeCell ref="AP57:AQ57"/>
    <mergeCell ref="AQ66:AS66"/>
    <mergeCell ref="T66:V66"/>
    <mergeCell ref="AG24:AG25"/>
    <mergeCell ref="AH24:AH25"/>
    <mergeCell ref="AI24:AI25"/>
    <mergeCell ref="AG26:AG29"/>
    <mergeCell ref="AG30:AG33"/>
    <mergeCell ref="AL24:AL25"/>
    <mergeCell ref="AJ24:AJ25"/>
    <mergeCell ref="AG62:AG65"/>
    <mergeCell ref="AH66:AI66"/>
    <mergeCell ref="AG34:AG37"/>
    <mergeCell ref="AG38:AG41"/>
    <mergeCell ref="AG42:AG45"/>
  </mergeCells>
  <conditionalFormatting sqref="AD27:AZ27 AD28:AP37 A39:AZ47 A27:S38 AD38:AZ38 AQ66 AT66:AV66 T67:AC68 S62:S66 Z62:AB66 A1:AZ11 AX57:AY57 S55:Y56 AA55:AB57 S48:AB54 S57 U57:Y57 AP48:AY54 AP57 AR57:AV57 A14:AZ26 A12:T13 W12:AQ13 AT12:AZ13 AP58:AY65 S58:AB61 A48:R66 AD48:AO66">
    <cfRule type="expression" dxfId="341" priority="470">
      <formula>1</formula>
    </cfRule>
  </conditionalFormatting>
  <conditionalFormatting sqref="A1 J4 J8 J11:K11 AG11:AH11 J21 D46 X19">
    <cfRule type="expression" dxfId="340" priority="77">
      <formula>IF($F$61=$E$65,1,0)</formula>
    </cfRule>
  </conditionalFormatting>
  <conditionalFormatting sqref="D5:H5 E6:H6 D43:H44 K14:K15 T16:T17 AH14:AH15 AQ16:AQ17">
    <cfRule type="expression" dxfId="339" priority="76">
      <formula>IF($F$48=$G$50,1,0)</formula>
    </cfRule>
  </conditionalFormatting>
  <conditionalFormatting sqref="J22 J20">
    <cfRule type="expression" dxfId="338" priority="47">
      <formula>IF($F$61=$E$65,1,0)</formula>
    </cfRule>
  </conditionalFormatting>
  <conditionalFormatting sqref="D47">
    <cfRule type="expression" dxfId="337" priority="72">
      <formula>IF($E$57=$G$55,1,0)</formula>
    </cfRule>
  </conditionalFormatting>
  <conditionalFormatting sqref="D46:D47 S66 AQ66">
    <cfRule type="expression" dxfId="336" priority="74">
      <formula>IF($A$4=$B$4,1,0)</formula>
    </cfRule>
  </conditionalFormatting>
  <conditionalFormatting sqref="E47">
    <cfRule type="expression" dxfId="335" priority="71">
      <formula>IF($A$4=$B$4,1,0)</formula>
    </cfRule>
  </conditionalFormatting>
  <conditionalFormatting sqref="S57">
    <cfRule type="expression" dxfId="334" priority="70">
      <formula>IF($F$61=$E$65,1,0)</formula>
    </cfRule>
  </conditionalFormatting>
  <conditionalFormatting sqref="AP57">
    <cfRule type="expression" dxfId="333" priority="64">
      <formula>IF($F$61=$E$65,1,0)</formula>
    </cfRule>
  </conditionalFormatting>
  <conditionalFormatting sqref="AT66:AV66">
    <cfRule type="expression" dxfId="332" priority="60">
      <formula>1</formula>
    </cfRule>
  </conditionalFormatting>
  <conditionalFormatting sqref="M30:Q66 AJ30:AN66">
    <cfRule type="expression" dxfId="331" priority="26">
      <formula>IF(M30=M1048522,1,0)</formula>
    </cfRule>
  </conditionalFormatting>
  <conditionalFormatting sqref="D6:D42 E7:H42">
    <cfRule type="expression" dxfId="330" priority="68">
      <formula>IF(D6=D1048522,1,0)</formula>
    </cfRule>
  </conditionalFormatting>
  <conditionalFormatting sqref="AR14:AS18">
    <cfRule type="expression" dxfId="329" priority="57">
      <formula>IF(AR14=XEX23,1,0)</formula>
    </cfRule>
  </conditionalFormatting>
  <conditionalFormatting sqref="AW59:AX60 Z59:AA60">
    <cfRule type="expression" dxfId="328" priority="54">
      <formula>1</formula>
    </cfRule>
  </conditionalFormatting>
  <conditionalFormatting sqref="AY59:AY60 AB59:AB60 T59:T60 V58:V60 X58:X60 AQ59:AQ60 AS58:AS60 AU58:AU60">
    <cfRule type="expression" dxfId="327" priority="53">
      <formula>1</formula>
    </cfRule>
  </conditionalFormatting>
  <conditionalFormatting sqref="M5:R5">
    <cfRule type="expression" dxfId="326" priority="75">
      <formula>IF($A$6=$B$6,1,0)</formula>
    </cfRule>
  </conditionalFormatting>
  <conditionalFormatting sqref="D1048522:AN1048558">
    <cfRule type="expression" dxfId="325" priority="40">
      <formula>IF($I$1048514=$H$1048514,1,0)</formula>
    </cfRule>
  </conditionalFormatting>
  <conditionalFormatting sqref="XET4:XFD124">
    <cfRule type="expression" dxfId="324" priority="39">
      <formula>IF($XEM$22=$XEM$19,1,0)</formula>
    </cfRule>
  </conditionalFormatting>
  <conditionalFormatting sqref="F2">
    <cfRule type="expression" dxfId="323" priority="37">
      <formula>IF($A$1=$A$1,1,0)</formula>
    </cfRule>
  </conditionalFormatting>
  <conditionalFormatting sqref="A2:E2">
    <cfRule type="expression" dxfId="322" priority="36">
      <formula>IF($A$1=$A$1,1,0)</formula>
    </cfRule>
  </conditionalFormatting>
  <conditionalFormatting sqref="AU19 AZ19:BC21">
    <cfRule type="expression" dxfId="321" priority="34">
      <formula>IF($F$65=$G$59,1,0)</formula>
    </cfRule>
  </conditionalFormatting>
  <conditionalFormatting sqref="AU19">
    <cfRule type="expression" dxfId="320" priority="33">
      <formula>IF($F$61=$E$65,1,0)</formula>
    </cfRule>
  </conditionalFormatting>
  <conditionalFormatting sqref="AG24:AI24 AG26:AI26 AG30:AI30 AH27:AI29 AG34:AI34 AH31:AI33 AG38:AI38 AH35:AI37 AG42:AI42 AH39:AI41 AG46:AI46 AH43:AI45 AG62:AI66 AH59:AI61 AG58:AI58 AH55:AI57 AG54:AI54 AH51:AI53 AG50:AI50 AH47:AI49">
    <cfRule type="expression" dxfId="319" priority="28">
      <formula>IF($F$65=$G$59,1,0)</formula>
    </cfRule>
  </conditionalFormatting>
  <conditionalFormatting sqref="AB62:AB64 D7:H42 D6 K5 AR14:AS18 U14:V18 AY62:AY64 M30:Q66 AJ30:AN66">
    <cfRule type="expression" dxfId="318" priority="467">
      <formula>1</formula>
    </cfRule>
  </conditionalFormatting>
  <conditionalFormatting sqref="AY62:AY64">
    <cfRule type="expression" dxfId="317" priority="454">
      <formula>IF(AY62=XEY51,1,0)</formula>
    </cfRule>
  </conditionalFormatting>
  <conditionalFormatting sqref="AG20:AJ20 AG21:AN22">
    <cfRule type="expression" dxfId="316" priority="25">
      <formula>IF($F$65=$G$59,1,0)</formula>
    </cfRule>
  </conditionalFormatting>
  <conditionalFormatting sqref="AG21">
    <cfRule type="expression" dxfId="315" priority="24">
      <formula>IF($F$61=$E$65,1,0)</formula>
    </cfRule>
  </conditionalFormatting>
  <conditionalFormatting sqref="AG22 AG20">
    <cfRule type="expression" dxfId="314" priority="23">
      <formula>IF($F$61=$E$65,1,0)</formula>
    </cfRule>
  </conditionalFormatting>
  <conditionalFormatting sqref="B4:H4">
    <cfRule type="expression" dxfId="313" priority="471">
      <formula>1</formula>
    </cfRule>
  </conditionalFormatting>
  <conditionalFormatting sqref="K5">
    <cfRule type="expression" dxfId="312" priority="462">
      <formula>IF($K$5=$XEY$5,1,0)</formula>
    </cfRule>
  </conditionalFormatting>
  <conditionalFormatting sqref="AB62:AB64">
    <cfRule type="expression" dxfId="311" priority="59">
      <formula>IF(AB62=XEY39,1,0)</formula>
    </cfRule>
  </conditionalFormatting>
  <conditionalFormatting sqref="U14:V18">
    <cfRule type="expression" dxfId="310" priority="459">
      <formula>IF(U14=XEX14,1,0)</formula>
    </cfRule>
  </conditionalFormatting>
  <conditionalFormatting sqref="T65:Y65 T66 W66:Y66">
    <cfRule type="expression" dxfId="309" priority="22">
      <formula>1</formula>
    </cfRule>
  </conditionalFormatting>
  <conditionalFormatting sqref="T66">
    <cfRule type="expression" dxfId="308" priority="21">
      <formula>IF($A$4=$B$4,1,0)</formula>
    </cfRule>
  </conditionalFormatting>
  <conditionalFormatting sqref="W66:Y66">
    <cfRule type="expression" dxfId="307" priority="20">
      <formula>1</formula>
    </cfRule>
  </conditionalFormatting>
  <conditionalFormatting sqref="AE9:AE66">
    <cfRule type="expression" dxfId="306" priority="19">
      <formula>1</formula>
    </cfRule>
  </conditionalFormatting>
  <conditionalFormatting sqref="AQ65:AW65 AQ66 AT66:AW66">
    <cfRule type="expression" dxfId="305" priority="18">
      <formula>IF(OR($AY$62:$AY$64&lt;&gt;$XEY$51:$XEY$53),1,0)</formula>
    </cfRule>
  </conditionalFormatting>
  <conditionalFormatting sqref="AP55:AZ66">
    <cfRule type="expression" dxfId="304" priority="4">
      <formula>IF(OR($AJ$30:$AN$66&lt;&gt;$AJ$1048522:$AN$1048558),1,0)</formula>
    </cfRule>
  </conditionalFormatting>
  <conditionalFormatting sqref="AG20:AS47 AP66 AP48:AR56 AP58:AR65 AP57 AR57 AG48:AO66">
    <cfRule type="expression" dxfId="303" priority="11">
      <formula>IF(OR($AR$14:$AR$18&lt;&gt;$XEX$23:$XEX$27),1,0)</formula>
    </cfRule>
  </conditionalFormatting>
  <conditionalFormatting sqref="AU14:AY21">
    <cfRule type="expression" dxfId="302" priority="14">
      <formula>IF(OR($AS$14:$AS$18&lt;&gt;$XEY$23:$XEY$27),1,0)</formula>
    </cfRule>
  </conditionalFormatting>
  <conditionalFormatting sqref="T59:T60 V58:V60 X58:X60 AQ59:AQ60 AS58:AS60 AU58:AU60">
    <cfRule type="expression" dxfId="301" priority="472">
      <formula>IF($Z$42=$X$65,1,0)</formula>
    </cfRule>
  </conditionalFormatting>
  <conditionalFormatting sqref="T65:Y65 T66 W66:Y66">
    <cfRule type="expression" dxfId="300" priority="13">
      <formula>IF(OR($AB$62:$AB$64&lt;&gt;$XEY$39:$XEY$41),1,0)</formula>
    </cfRule>
  </conditionalFormatting>
  <conditionalFormatting sqref="S55:AC66">
    <cfRule type="expression" dxfId="299" priority="6">
      <formula>IF(OR($M$30:$Q$66&lt;&gt;$M$1048522:$Q$1048558),1,0)</formula>
    </cfRule>
  </conditionalFormatting>
  <conditionalFormatting sqref="J20:V47 S66 S48:U56 S58:U65 S57 U57 J48:R66">
    <cfRule type="expression" dxfId="298" priority="7">
      <formula>IF(OR($U$14:$U$18&lt;&gt;$XEX$14:$XEX$18),1,0)</formula>
    </cfRule>
  </conditionalFormatting>
  <conditionalFormatting sqref="X14:AB21">
    <cfRule type="expression" dxfId="297" priority="10">
      <formula>IF(OR($V$14:$V$18&lt;&gt;$XEY$14:$XEY$18),1,0)</formula>
    </cfRule>
  </conditionalFormatting>
  <conditionalFormatting sqref="D4:H44">
    <cfRule type="expression" dxfId="296" priority="8">
      <formula>IF($K$5&lt;&gt;$XEY$5,1,0)</formula>
    </cfRule>
  </conditionalFormatting>
  <conditionalFormatting sqref="J7:AZ11 AX55:AY57 S55:Y56 AA55:AB57 S48:AB54 S57 U57:Y57 AP48:AY54 AP55:AV56 AP57 AR57:AV57 AP66:AQ66 AT66:AY66 S66:T66 W66:AB66 J14:AZ47 J12:T13 W12:AQ13 AT12:AZ13 AP58:AY65 S58:AB65 J48:R66 AD48:AO66">
    <cfRule type="expression" dxfId="295" priority="3">
      <formula>IF(OR($D$6&lt;&gt;$D$1048522,$D$1048523:$H$1048558&lt;&gt;$D$7:$H$42),1,0)</formula>
    </cfRule>
  </conditionalFormatting>
  <conditionalFormatting sqref="Z57 Z55">
    <cfRule type="expression" dxfId="294" priority="12">
      <formula>IF($A$3=$B$3,1,0)</formula>
    </cfRule>
  </conditionalFormatting>
  <conditionalFormatting sqref="AW57 AW55">
    <cfRule type="expression" dxfId="293" priority="16">
      <formula>IF($A$3=$B$3,1,0)</formula>
    </cfRule>
  </conditionalFormatting>
  <conditionalFormatting sqref="U12:V13">
    <cfRule type="expression" dxfId="292" priority="2">
      <formula>1</formula>
    </cfRule>
  </conditionalFormatting>
  <conditionalFormatting sqref="AR12:AS13">
    <cfRule type="expression" dxfId="291" priority="1">
      <formula>1</formula>
    </cfRule>
  </conditionalFormatting>
  <dataValidations disablePrompts="1" count="1">
    <dataValidation allowBlank="1" showInputMessage="1" showErrorMessage="1" prompt="   4" sqref="L5"/>
  </dataValidations>
  <hyperlinks>
    <hyperlink ref="Z57" r:id="rId1"/>
    <hyperlink ref="AW57" r:id="rId2"/>
  </hyperlinks>
  <pageMargins left="0.7" right="0.7" top="0.75" bottom="0.75" header="0.3" footer="0.3"/>
  <ignoredErrors>
    <ignoredError sqref="AJ26:AN29" evalError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48561"/>
  <sheetViews>
    <sheetView zoomScale="40" zoomScaleNormal="40" workbookViewId="0">
      <selection activeCell="F2" sqref="F2"/>
    </sheetView>
  </sheetViews>
  <sheetFormatPr defaultRowHeight="14.25" x14ac:dyDescent="0.2"/>
  <cols>
    <col min="1" max="3" width="9" style="27"/>
    <col min="4" max="4" width="9" style="27" customWidth="1"/>
    <col min="5" max="5" width="14.5" style="27" customWidth="1"/>
    <col min="6" max="6" width="9" style="27"/>
    <col min="7" max="8" width="14.875" style="27" customWidth="1"/>
    <col min="9" max="12" width="9" style="27"/>
    <col min="13" max="13" width="10.75" style="27" customWidth="1"/>
    <col min="14" max="14" width="14" style="27" customWidth="1"/>
    <col min="15" max="15" width="9" style="27" customWidth="1"/>
    <col min="16" max="16" width="18.75" style="27" customWidth="1"/>
    <col min="17" max="17" width="9" style="27" customWidth="1"/>
    <col min="18" max="19" width="10.375" style="27" customWidth="1"/>
    <col min="20" max="20" width="9" style="27"/>
    <col min="21" max="21" width="9" style="27" customWidth="1"/>
    <col min="22" max="22" width="12.625" style="27" customWidth="1"/>
    <col min="23" max="23" width="9" style="27"/>
    <col min="24" max="24" width="13.125" style="27" customWidth="1"/>
    <col min="25" max="26" width="9" style="27"/>
    <col min="27" max="27" width="9" style="27" customWidth="1"/>
    <col min="28" max="28" width="9" style="27"/>
    <col min="29" max="29" width="8.875" style="27" customWidth="1"/>
    <col min="30" max="31" width="9" style="27"/>
    <col min="32" max="32" width="1.75" style="27" customWidth="1"/>
    <col min="33" max="33" width="8.875" style="27" customWidth="1"/>
    <col min="34" max="36" width="9" style="27"/>
    <col min="37" max="37" width="10.75" style="27" customWidth="1"/>
    <col min="38" max="38" width="14" style="27" customWidth="1"/>
    <col min="39" max="39" width="9" style="27"/>
    <col min="40" max="40" width="18.875" style="27" customWidth="1"/>
    <col min="41" max="45" width="9" style="27"/>
    <col min="46" max="46" width="12.5" style="27" customWidth="1"/>
    <col min="47" max="47" width="9" style="27"/>
    <col min="48" max="48" width="13.125" style="27" customWidth="1"/>
    <col min="49" max="16384" width="9" style="27"/>
  </cols>
  <sheetData>
    <row r="1" spans="1:55 16374:16384" ht="21" customHeight="1" thickBot="1" x14ac:dyDescent="0.25">
      <c r="A1" s="184" t="s">
        <v>47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</row>
    <row r="2" spans="1:55 16374:16384" ht="19.5" customHeight="1" thickBot="1" x14ac:dyDescent="0.25">
      <c r="A2" s="165" t="s">
        <v>26</v>
      </c>
      <c r="B2" s="165"/>
      <c r="C2" s="165"/>
      <c r="D2" s="165"/>
      <c r="E2" s="165"/>
      <c r="F2" s="79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</row>
    <row r="3" spans="1:55 16374:16384" ht="15" thickBot="1" x14ac:dyDescent="0.25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</row>
    <row r="4" spans="1:55 16374:16384" ht="43.5" customHeight="1" thickBot="1" x14ac:dyDescent="0.25">
      <c r="A4" s="1" t="s">
        <v>6</v>
      </c>
      <c r="B4" s="2"/>
      <c r="C4" s="2"/>
      <c r="D4" s="3" t="s">
        <v>1</v>
      </c>
      <c r="E4" s="3" t="s">
        <v>2</v>
      </c>
      <c r="F4" s="2"/>
      <c r="G4" s="3" t="s">
        <v>45</v>
      </c>
      <c r="H4" s="4" t="s">
        <v>46</v>
      </c>
      <c r="I4" s="44"/>
      <c r="J4" s="164" t="s">
        <v>28</v>
      </c>
      <c r="K4" s="164"/>
      <c r="L4" s="164"/>
      <c r="M4" s="8"/>
      <c r="N4" s="8"/>
      <c r="O4" s="8"/>
      <c r="P4" s="8"/>
      <c r="Q4" s="8"/>
      <c r="R4" s="8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</row>
    <row r="5" spans="1:55 16374:16384" ht="20.25" customHeight="1" x14ac:dyDescent="0.2">
      <c r="A5" s="166">
        <v>2542</v>
      </c>
      <c r="B5" s="41">
        <v>1</v>
      </c>
      <c r="C5" s="16">
        <v>51</v>
      </c>
      <c r="D5" s="56"/>
      <c r="E5" s="56"/>
      <c r="F5" s="56"/>
      <c r="G5" s="56"/>
      <c r="H5" s="57"/>
      <c r="I5" s="44"/>
      <c r="J5" s="58" t="s">
        <v>3</v>
      </c>
      <c r="K5" s="12"/>
      <c r="L5" s="58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XET5" s="27">
        <v>7.09</v>
      </c>
      <c r="XEU5" s="27">
        <f>XET5*0.85</f>
        <v>6.0264999999999995</v>
      </c>
      <c r="XEV5" s="27">
        <f t="shared" ref="XEV5:XEV8" si="0">XEU5*0.85</f>
        <v>5.1225249999999996</v>
      </c>
      <c r="XEW5" s="27">
        <f t="shared" ref="XEW5:XEW32" si="1">XEV5*10</f>
        <v>51.225249999999996</v>
      </c>
      <c r="XEX5" s="27">
        <f>ROUND(XEW5,0)</f>
        <v>51</v>
      </c>
      <c r="XFD5" s="27">
        <v>4</v>
      </c>
    </row>
    <row r="6" spans="1:55 16374:16384" ht="20.25" customHeight="1" x14ac:dyDescent="0.2">
      <c r="A6" s="167"/>
      <c r="B6" s="37">
        <v>2</v>
      </c>
      <c r="C6" s="12">
        <v>61</v>
      </c>
      <c r="D6" s="12"/>
      <c r="E6" s="56"/>
      <c r="F6" s="56"/>
      <c r="G6" s="56"/>
      <c r="H6" s="43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XET6" s="27">
        <v>8.4600000000000009</v>
      </c>
      <c r="XEU6" s="27">
        <f t="shared" ref="XEU6" si="2">XET6*0.85</f>
        <v>7.1910000000000007</v>
      </c>
      <c r="XEV6" s="27">
        <f t="shared" si="0"/>
        <v>6.1123500000000002</v>
      </c>
      <c r="XEW6" s="27">
        <f t="shared" si="1"/>
        <v>61.1235</v>
      </c>
      <c r="XEX6" s="27">
        <f t="shared" ref="XEX6:XEX23" si="3">ROUND(XEW6,0)</f>
        <v>61</v>
      </c>
    </row>
    <row r="7" spans="1:55 16374:16384" ht="20.25" customHeight="1" x14ac:dyDescent="0.2">
      <c r="A7" s="167"/>
      <c r="B7" s="12">
        <v>3</v>
      </c>
      <c r="C7" s="41">
        <v>58</v>
      </c>
      <c r="D7" s="12"/>
      <c r="E7" s="12"/>
      <c r="F7" s="12"/>
      <c r="G7" s="12"/>
      <c r="H7" s="13"/>
      <c r="I7" s="44"/>
      <c r="J7" s="160" t="s">
        <v>4</v>
      </c>
      <c r="K7" s="160"/>
      <c r="L7" s="160"/>
      <c r="M7" s="160"/>
      <c r="N7" s="160"/>
      <c r="O7" s="160"/>
      <c r="P7" s="160"/>
      <c r="Q7" s="160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XET7" s="27">
        <v>8.0500000000000007</v>
      </c>
      <c r="XEU7" s="27">
        <f t="shared" ref="XEU7" si="4">XET7*0.85</f>
        <v>6.8425000000000002</v>
      </c>
      <c r="XEV7" s="27">
        <f t="shared" si="0"/>
        <v>5.8161250000000004</v>
      </c>
      <c r="XEW7" s="27">
        <f t="shared" si="1"/>
        <v>58.161250000000003</v>
      </c>
      <c r="XEX7" s="27">
        <f t="shared" si="3"/>
        <v>58</v>
      </c>
    </row>
    <row r="8" spans="1:55 16374:16384" ht="20.25" customHeight="1" x14ac:dyDescent="0.2">
      <c r="A8" s="167"/>
      <c r="B8" s="12">
        <v>4</v>
      </c>
      <c r="C8" s="12">
        <v>68</v>
      </c>
      <c r="D8" s="16"/>
      <c r="E8" s="16"/>
      <c r="F8" s="16"/>
      <c r="G8" s="16"/>
      <c r="H8" s="13"/>
      <c r="I8" s="44" t="s">
        <v>21</v>
      </c>
      <c r="J8" s="160" t="s">
        <v>27</v>
      </c>
      <c r="K8" s="160"/>
      <c r="L8" s="160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XET8" s="27">
        <v>9.3800000000000008</v>
      </c>
      <c r="XEU8" s="27">
        <f t="shared" ref="XEU8" si="5">XET8*0.85</f>
        <v>7.9730000000000008</v>
      </c>
      <c r="XEV8" s="27">
        <f t="shared" si="0"/>
        <v>6.7770500000000009</v>
      </c>
      <c r="XEW8" s="27">
        <f t="shared" si="1"/>
        <v>67.770500000000013</v>
      </c>
      <c r="XEX8" s="27">
        <f t="shared" si="3"/>
        <v>68</v>
      </c>
    </row>
    <row r="9" spans="1:55 16374:16384" ht="20.25" customHeight="1" x14ac:dyDescent="0.2">
      <c r="A9" s="167">
        <v>2543</v>
      </c>
      <c r="B9" s="12">
        <v>5</v>
      </c>
      <c r="C9" s="12">
        <v>65</v>
      </c>
      <c r="D9" s="12"/>
      <c r="E9" s="12"/>
      <c r="F9" s="12"/>
      <c r="G9" s="12"/>
      <c r="H9" s="13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XET9" s="27">
        <v>8.06</v>
      </c>
      <c r="XEU9" s="27">
        <f>XET9*0.9</f>
        <v>7.2540000000000004</v>
      </c>
      <c r="XEV9" s="27">
        <f>XEU9*0.9</f>
        <v>6.5286000000000008</v>
      </c>
      <c r="XEW9" s="27">
        <f t="shared" si="1"/>
        <v>65.286000000000001</v>
      </c>
      <c r="XEX9" s="27">
        <f t="shared" si="3"/>
        <v>65</v>
      </c>
    </row>
    <row r="10" spans="1:55 16374:16384" ht="20.25" customHeight="1" x14ac:dyDescent="0.2">
      <c r="A10" s="167"/>
      <c r="B10" s="12">
        <v>6</v>
      </c>
      <c r="C10" s="12">
        <v>79</v>
      </c>
      <c r="D10" s="12"/>
      <c r="E10" s="12"/>
      <c r="F10" s="12"/>
      <c r="G10" s="12"/>
      <c r="H10" s="13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XET10" s="27">
        <v>9.7200000000000006</v>
      </c>
      <c r="XEU10" s="27">
        <f t="shared" ref="XEU10:XEV12" si="6">XET10*0.9</f>
        <v>8.7480000000000011</v>
      </c>
      <c r="XEV10" s="27">
        <f t="shared" si="6"/>
        <v>7.8732000000000015</v>
      </c>
      <c r="XEW10" s="27">
        <f t="shared" si="1"/>
        <v>78.732000000000014</v>
      </c>
      <c r="XEX10" s="27">
        <f t="shared" si="3"/>
        <v>79</v>
      </c>
    </row>
    <row r="11" spans="1:55 16374:16384" ht="20.25" customHeight="1" thickBot="1" x14ac:dyDescent="0.25">
      <c r="A11" s="167"/>
      <c r="B11" s="12">
        <v>7</v>
      </c>
      <c r="C11" s="12">
        <v>73</v>
      </c>
      <c r="D11" s="12"/>
      <c r="E11" s="12"/>
      <c r="F11" s="12"/>
      <c r="G11" s="12"/>
      <c r="H11" s="13"/>
      <c r="I11" s="44"/>
      <c r="J11" s="168" t="s">
        <v>9</v>
      </c>
      <c r="K11" s="168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80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H11" s="168" t="s">
        <v>10</v>
      </c>
      <c r="AI11" s="168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80"/>
      <c r="XET11" s="27">
        <v>9.07</v>
      </c>
      <c r="XEU11" s="27">
        <f t="shared" si="6"/>
        <v>8.1630000000000003</v>
      </c>
      <c r="XEV11" s="27">
        <f t="shared" si="6"/>
        <v>7.3467000000000002</v>
      </c>
      <c r="XEW11" s="27">
        <f t="shared" si="1"/>
        <v>73.466999999999999</v>
      </c>
      <c r="XEX11" s="27">
        <f t="shared" si="3"/>
        <v>73</v>
      </c>
    </row>
    <row r="12" spans="1:55 16374:16384" ht="20.25" customHeight="1" thickBot="1" x14ac:dyDescent="0.25">
      <c r="A12" s="167"/>
      <c r="B12" s="12">
        <v>8</v>
      </c>
      <c r="C12" s="12">
        <v>80</v>
      </c>
      <c r="D12" s="12"/>
      <c r="E12" s="12"/>
      <c r="F12" s="12"/>
      <c r="G12" s="12"/>
      <c r="H12" s="13"/>
      <c r="I12" s="44"/>
      <c r="J12" s="169" t="s">
        <v>5</v>
      </c>
      <c r="K12" s="171" t="s">
        <v>6</v>
      </c>
      <c r="L12" s="172"/>
      <c r="M12" s="172"/>
      <c r="N12" s="172"/>
      <c r="O12" s="172"/>
      <c r="P12" s="172"/>
      <c r="Q12" s="172"/>
      <c r="R12" s="172"/>
      <c r="S12" s="172"/>
      <c r="T12" s="173"/>
      <c r="U12" s="174"/>
      <c r="V12" s="175" t="s">
        <v>44</v>
      </c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H12" s="169" t="s">
        <v>5</v>
      </c>
      <c r="AI12" s="171" t="s">
        <v>6</v>
      </c>
      <c r="AJ12" s="172"/>
      <c r="AK12" s="172"/>
      <c r="AL12" s="172"/>
      <c r="AM12" s="172"/>
      <c r="AN12" s="172"/>
      <c r="AO12" s="172"/>
      <c r="AP12" s="172"/>
      <c r="AQ12" s="172"/>
      <c r="AR12" s="173"/>
      <c r="AS12" s="174"/>
      <c r="AT12" s="175" t="s">
        <v>44</v>
      </c>
      <c r="XET12" s="27">
        <v>9.9</v>
      </c>
      <c r="XEU12" s="27">
        <f t="shared" si="6"/>
        <v>8.91</v>
      </c>
      <c r="XEV12" s="27">
        <f t="shared" si="6"/>
        <v>8.0190000000000001</v>
      </c>
      <c r="XEW12" s="27">
        <f t="shared" si="1"/>
        <v>80.19</v>
      </c>
      <c r="XEX12" s="27">
        <f t="shared" si="3"/>
        <v>80</v>
      </c>
    </row>
    <row r="13" spans="1:55 16374:16384" ht="20.25" customHeight="1" thickBot="1" x14ac:dyDescent="0.25">
      <c r="A13" s="166">
        <v>2544</v>
      </c>
      <c r="B13" s="12">
        <v>9</v>
      </c>
      <c r="C13" s="12">
        <v>70</v>
      </c>
      <c r="D13" s="12"/>
      <c r="E13" s="12"/>
      <c r="F13" s="12"/>
      <c r="G13" s="12"/>
      <c r="H13" s="13"/>
      <c r="I13" s="44"/>
      <c r="J13" s="170"/>
      <c r="K13" s="11">
        <v>2542</v>
      </c>
      <c r="L13" s="7">
        <v>2543</v>
      </c>
      <c r="M13" s="7">
        <v>2544</v>
      </c>
      <c r="N13" s="10">
        <v>2545</v>
      </c>
      <c r="O13" s="10">
        <v>2546</v>
      </c>
      <c r="P13" s="10">
        <v>2547</v>
      </c>
      <c r="Q13" s="10">
        <v>2548</v>
      </c>
      <c r="R13" s="10">
        <v>2549</v>
      </c>
      <c r="S13" s="10">
        <v>2550</v>
      </c>
      <c r="T13" s="10">
        <v>2551</v>
      </c>
      <c r="U13" s="163"/>
      <c r="V13" s="176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H13" s="170"/>
      <c r="AI13" s="11">
        <v>2542</v>
      </c>
      <c r="AJ13" s="10">
        <v>2543</v>
      </c>
      <c r="AK13" s="10">
        <v>2544</v>
      </c>
      <c r="AL13" s="10">
        <v>2545</v>
      </c>
      <c r="AM13" s="10">
        <v>2546</v>
      </c>
      <c r="AN13" s="10">
        <v>2547</v>
      </c>
      <c r="AO13" s="10">
        <v>2548</v>
      </c>
      <c r="AP13" s="10">
        <v>2549</v>
      </c>
      <c r="AQ13" s="10">
        <v>2550</v>
      </c>
      <c r="AR13" s="10">
        <v>2551</v>
      </c>
      <c r="AS13" s="163"/>
      <c r="AT13" s="176"/>
      <c r="XET13" s="27">
        <v>7.72</v>
      </c>
      <c r="XEU13" s="27">
        <f>XET13*0.95</f>
        <v>7.3339999999999996</v>
      </c>
      <c r="XEV13" s="27">
        <f t="shared" ref="XEV13:XEV16" si="7">XEU13*0.95</f>
        <v>6.9672999999999989</v>
      </c>
      <c r="XEW13" s="27">
        <f t="shared" si="1"/>
        <v>69.672999999999988</v>
      </c>
      <c r="XEX13" s="27">
        <f t="shared" si="3"/>
        <v>70</v>
      </c>
    </row>
    <row r="14" spans="1:55 16374:16384" ht="20.25" customHeight="1" x14ac:dyDescent="0.2">
      <c r="A14" s="167"/>
      <c r="B14" s="12">
        <v>10</v>
      </c>
      <c r="C14" s="12">
        <v>82</v>
      </c>
      <c r="D14" s="12"/>
      <c r="E14" s="12"/>
      <c r="F14" s="12"/>
      <c r="G14" s="12"/>
      <c r="H14" s="13"/>
      <c r="I14" s="44"/>
      <c r="J14" s="60">
        <v>1</v>
      </c>
      <c r="K14" s="61"/>
      <c r="L14" s="62">
        <f>G9</f>
        <v>0</v>
      </c>
      <c r="M14" s="62">
        <f>G13</f>
        <v>0</v>
      </c>
      <c r="N14" s="62">
        <f>G17</f>
        <v>0</v>
      </c>
      <c r="O14" s="62">
        <f>G21</f>
        <v>0</v>
      </c>
      <c r="P14" s="62">
        <f>G25</f>
        <v>0</v>
      </c>
      <c r="Q14" s="62">
        <f>G29</f>
        <v>0</v>
      </c>
      <c r="R14" s="62">
        <f>G33</f>
        <v>0</v>
      </c>
      <c r="S14" s="62">
        <f>G37</f>
        <v>0</v>
      </c>
      <c r="T14" s="62">
        <f>G41</f>
        <v>0</v>
      </c>
      <c r="U14" s="13"/>
      <c r="V14" s="59"/>
      <c r="W14" s="63" t="s">
        <v>16</v>
      </c>
      <c r="X14" s="186" t="s">
        <v>62</v>
      </c>
      <c r="Y14" s="187"/>
      <c r="Z14" s="187"/>
      <c r="AA14" s="187"/>
      <c r="AB14" s="187"/>
      <c r="AC14" s="187"/>
      <c r="AD14" s="188"/>
      <c r="AE14" s="14"/>
      <c r="AF14" s="14"/>
      <c r="AG14" s="18"/>
      <c r="AH14" s="60">
        <v>1</v>
      </c>
      <c r="AI14" s="9"/>
      <c r="AJ14" s="64">
        <f>H9</f>
        <v>0</v>
      </c>
      <c r="AK14" s="64">
        <f>H13</f>
        <v>0</v>
      </c>
      <c r="AL14" s="64">
        <f>H17</f>
        <v>0</v>
      </c>
      <c r="AM14" s="64">
        <f>H21</f>
        <v>0</v>
      </c>
      <c r="AN14" s="64">
        <f>H25</f>
        <v>0</v>
      </c>
      <c r="AO14" s="64">
        <f>H29</f>
        <v>0</v>
      </c>
      <c r="AP14" s="64">
        <f>H33</f>
        <v>0</v>
      </c>
      <c r="AQ14" s="64">
        <f>H37</f>
        <v>0</v>
      </c>
      <c r="AR14" s="65">
        <f>H41</f>
        <v>0</v>
      </c>
      <c r="AS14" s="59"/>
      <c r="AT14" s="59"/>
      <c r="AU14" s="44" t="s">
        <v>16</v>
      </c>
      <c r="AV14" s="186" t="s">
        <v>66</v>
      </c>
      <c r="AW14" s="187"/>
      <c r="AX14" s="187"/>
      <c r="AY14" s="187"/>
      <c r="AZ14" s="187"/>
      <c r="BA14" s="187"/>
      <c r="BB14" s="188"/>
      <c r="BC14" s="81"/>
      <c r="XET14" s="27">
        <v>9.07</v>
      </c>
      <c r="XEU14" s="27">
        <f t="shared" ref="XEU14:XEU16" si="8">XET14*0.95</f>
        <v>8.6165000000000003</v>
      </c>
      <c r="XEV14" s="27">
        <f t="shared" si="7"/>
        <v>8.1856749999999998</v>
      </c>
      <c r="XEW14" s="27">
        <f t="shared" si="1"/>
        <v>81.856750000000005</v>
      </c>
      <c r="XEX14" s="27">
        <f t="shared" si="3"/>
        <v>82</v>
      </c>
      <c r="XFC14" s="27">
        <v>-12.611111111111111</v>
      </c>
      <c r="XFD14" s="27">
        <v>-12.388888888888889</v>
      </c>
    </row>
    <row r="15" spans="1:55 16374:16384" ht="20.25" customHeight="1" x14ac:dyDescent="0.2">
      <c r="A15" s="167"/>
      <c r="B15" s="12">
        <v>11</v>
      </c>
      <c r="C15" s="12">
        <v>81</v>
      </c>
      <c r="D15" s="12"/>
      <c r="E15" s="12"/>
      <c r="F15" s="12"/>
      <c r="G15" s="12"/>
      <c r="H15" s="13"/>
      <c r="I15" s="44"/>
      <c r="J15" s="66">
        <v>2</v>
      </c>
      <c r="K15" s="67"/>
      <c r="L15" s="68">
        <f>G10</f>
        <v>0</v>
      </c>
      <c r="M15" s="68">
        <f>G14</f>
        <v>0</v>
      </c>
      <c r="N15" s="68">
        <f>G18</f>
        <v>0</v>
      </c>
      <c r="O15" s="68">
        <f>G22</f>
        <v>0</v>
      </c>
      <c r="P15" s="68">
        <f>G26</f>
        <v>0</v>
      </c>
      <c r="Q15" s="68">
        <f>G30</f>
        <v>0</v>
      </c>
      <c r="R15" s="68">
        <f>G34</f>
        <v>0</v>
      </c>
      <c r="S15" s="68">
        <f>G38</f>
        <v>0</v>
      </c>
      <c r="T15" s="68">
        <f>G42</f>
        <v>0</v>
      </c>
      <c r="U15" s="13"/>
      <c r="V15" s="13"/>
      <c r="W15" s="44" t="s">
        <v>16</v>
      </c>
      <c r="X15" s="189" t="s">
        <v>63</v>
      </c>
      <c r="Y15" s="179"/>
      <c r="Z15" s="179"/>
      <c r="AA15" s="179"/>
      <c r="AB15" s="179"/>
      <c r="AC15" s="179"/>
      <c r="AD15" s="161"/>
      <c r="AE15" s="14"/>
      <c r="AF15" s="14"/>
      <c r="AG15" s="18"/>
      <c r="AH15" s="66">
        <v>2</v>
      </c>
      <c r="AI15" s="15"/>
      <c r="AJ15" s="13">
        <f>H10</f>
        <v>0</v>
      </c>
      <c r="AK15" s="13">
        <f>H14</f>
        <v>0</v>
      </c>
      <c r="AL15" s="13">
        <f>H18</f>
        <v>0</v>
      </c>
      <c r="AM15" s="13">
        <f>H22</f>
        <v>0</v>
      </c>
      <c r="AN15" s="13">
        <f>H26</f>
        <v>0</v>
      </c>
      <c r="AO15" s="13">
        <f>H30</f>
        <v>0</v>
      </c>
      <c r="AP15" s="13">
        <f>H34</f>
        <v>0</v>
      </c>
      <c r="AQ15" s="13">
        <f>H38</f>
        <v>0</v>
      </c>
      <c r="AR15" s="69">
        <f>H42</f>
        <v>0</v>
      </c>
      <c r="AS15" s="59"/>
      <c r="AT15" s="13"/>
      <c r="AU15" s="44" t="s">
        <v>16</v>
      </c>
      <c r="AV15" s="189" t="s">
        <v>67</v>
      </c>
      <c r="AW15" s="179"/>
      <c r="AX15" s="179"/>
      <c r="AY15" s="179"/>
      <c r="AZ15" s="179"/>
      <c r="BA15" s="179"/>
      <c r="BB15" s="161"/>
      <c r="BC15" s="81"/>
      <c r="XET15" s="27">
        <v>8.93</v>
      </c>
      <c r="XEU15" s="27">
        <f t="shared" si="8"/>
        <v>8.4834999999999994</v>
      </c>
      <c r="XEV15" s="27">
        <f t="shared" si="7"/>
        <v>8.0593249999999994</v>
      </c>
      <c r="XEW15" s="27">
        <f t="shared" si="1"/>
        <v>80.593249999999998</v>
      </c>
      <c r="XEX15" s="27">
        <f t="shared" si="3"/>
        <v>81</v>
      </c>
      <c r="XFC15" s="27">
        <v>5.083333333333333</v>
      </c>
      <c r="XFD15" s="27">
        <v>5.3055555555555554</v>
      </c>
    </row>
    <row r="16" spans="1:55 16374:16384" ht="20.25" customHeight="1" x14ac:dyDescent="0.2">
      <c r="A16" s="167"/>
      <c r="B16" s="12">
        <v>12</v>
      </c>
      <c r="C16" s="12">
        <v>92</v>
      </c>
      <c r="D16" s="12"/>
      <c r="E16" s="12"/>
      <c r="F16" s="12"/>
      <c r="G16" s="12"/>
      <c r="H16" s="13"/>
      <c r="I16" s="44"/>
      <c r="J16" s="66">
        <v>3</v>
      </c>
      <c r="K16" s="67">
        <f>G7</f>
        <v>0</v>
      </c>
      <c r="L16" s="68">
        <f>G11</f>
        <v>0</v>
      </c>
      <c r="M16" s="68">
        <f>G15</f>
        <v>0</v>
      </c>
      <c r="N16" s="68">
        <f>G19</f>
        <v>0</v>
      </c>
      <c r="O16" s="68">
        <f>G23</f>
        <v>0</v>
      </c>
      <c r="P16" s="68">
        <f>G27</f>
        <v>0</v>
      </c>
      <c r="Q16" s="68">
        <f>G31</f>
        <v>0</v>
      </c>
      <c r="R16" s="68">
        <f>G35</f>
        <v>0</v>
      </c>
      <c r="S16" s="68">
        <f>G39</f>
        <v>0</v>
      </c>
      <c r="T16" s="68"/>
      <c r="U16" s="13"/>
      <c r="V16" s="13"/>
      <c r="W16" s="44" t="s">
        <v>16</v>
      </c>
      <c r="X16" s="189" t="s">
        <v>64</v>
      </c>
      <c r="Y16" s="179"/>
      <c r="Z16" s="179"/>
      <c r="AA16" s="179"/>
      <c r="AB16" s="179"/>
      <c r="AC16" s="179"/>
      <c r="AD16" s="161"/>
      <c r="AE16" s="14"/>
      <c r="AF16" s="14"/>
      <c r="AG16" s="18"/>
      <c r="AH16" s="66">
        <v>3</v>
      </c>
      <c r="AI16" s="70">
        <f>H7</f>
        <v>0</v>
      </c>
      <c r="AJ16" s="13">
        <f>H11</f>
        <v>0</v>
      </c>
      <c r="AK16" s="13">
        <f>H15</f>
        <v>0</v>
      </c>
      <c r="AL16" s="13">
        <f>H19</f>
        <v>0</v>
      </c>
      <c r="AM16" s="13">
        <f>H23</f>
        <v>0</v>
      </c>
      <c r="AN16" s="13">
        <f>H27</f>
        <v>0</v>
      </c>
      <c r="AO16" s="13">
        <f>H31</f>
        <v>0</v>
      </c>
      <c r="AP16" s="13">
        <f>H35</f>
        <v>0</v>
      </c>
      <c r="AQ16" s="13">
        <f>H39</f>
        <v>0</v>
      </c>
      <c r="AR16" s="37"/>
      <c r="AS16" s="59"/>
      <c r="AT16" s="13"/>
      <c r="AU16" s="44" t="s">
        <v>16</v>
      </c>
      <c r="AV16" s="189" t="s">
        <v>68</v>
      </c>
      <c r="AW16" s="179"/>
      <c r="AX16" s="179"/>
      <c r="AY16" s="179"/>
      <c r="AZ16" s="179"/>
      <c r="BA16" s="179"/>
      <c r="BB16" s="161"/>
      <c r="BC16" s="81"/>
      <c r="XET16" s="27">
        <v>10.18</v>
      </c>
      <c r="XEU16" s="27">
        <f t="shared" si="8"/>
        <v>9.6709999999999994</v>
      </c>
      <c r="XEV16" s="27">
        <f t="shared" si="7"/>
        <v>9.1874499999999983</v>
      </c>
      <c r="XEW16" s="27">
        <f t="shared" si="1"/>
        <v>91.874499999999983</v>
      </c>
      <c r="XEX16" s="27">
        <f t="shared" si="3"/>
        <v>92</v>
      </c>
      <c r="XFC16" s="27">
        <v>-1.9444444444444444</v>
      </c>
      <c r="XFD16" s="27">
        <v>-1.7222222222222225</v>
      </c>
    </row>
    <row r="17" spans="1:55 16374:16384" ht="20.25" customHeight="1" thickBot="1" x14ac:dyDescent="0.25">
      <c r="A17" s="167">
        <v>2545</v>
      </c>
      <c r="B17" s="12">
        <v>13</v>
      </c>
      <c r="C17" s="12">
        <v>83</v>
      </c>
      <c r="D17" s="12"/>
      <c r="E17" s="12"/>
      <c r="F17" s="12"/>
      <c r="G17" s="12"/>
      <c r="H17" s="13"/>
      <c r="I17" s="44"/>
      <c r="J17" s="71">
        <v>4</v>
      </c>
      <c r="K17" s="72">
        <f>G8</f>
        <v>0</v>
      </c>
      <c r="L17" s="73">
        <f>G12</f>
        <v>0</v>
      </c>
      <c r="M17" s="73">
        <f>G16</f>
        <v>0</v>
      </c>
      <c r="N17" s="73">
        <f>G20</f>
        <v>0</v>
      </c>
      <c r="O17" s="73">
        <f>G24</f>
        <v>0</v>
      </c>
      <c r="P17" s="73">
        <f>G28</f>
        <v>0</v>
      </c>
      <c r="Q17" s="73">
        <f>G32</f>
        <v>0</v>
      </c>
      <c r="R17" s="73">
        <f>G36</f>
        <v>0</v>
      </c>
      <c r="S17" s="73">
        <f>G40</f>
        <v>0</v>
      </c>
      <c r="T17" s="73"/>
      <c r="U17" s="13"/>
      <c r="V17" s="13"/>
      <c r="W17" s="44" t="s">
        <v>16</v>
      </c>
      <c r="X17" s="190" t="s">
        <v>65</v>
      </c>
      <c r="Y17" s="168"/>
      <c r="Z17" s="168"/>
      <c r="AA17" s="168"/>
      <c r="AB17" s="168"/>
      <c r="AC17" s="168"/>
      <c r="AD17" s="191"/>
      <c r="AE17" s="14"/>
      <c r="AF17" s="14"/>
      <c r="AG17" s="18"/>
      <c r="AH17" s="71">
        <v>4</v>
      </c>
      <c r="AI17" s="75">
        <f>H8</f>
        <v>0</v>
      </c>
      <c r="AJ17" s="74">
        <f>H12</f>
        <v>0</v>
      </c>
      <c r="AK17" s="74">
        <f>H16</f>
        <v>0</v>
      </c>
      <c r="AL17" s="74">
        <f>H20</f>
        <v>0</v>
      </c>
      <c r="AM17" s="74">
        <f>H24</f>
        <v>0</v>
      </c>
      <c r="AN17" s="74">
        <f>H28</f>
        <v>0</v>
      </c>
      <c r="AO17" s="74">
        <f>H32</f>
        <v>0</v>
      </c>
      <c r="AP17" s="74">
        <f>H36</f>
        <v>0</v>
      </c>
      <c r="AQ17" s="74">
        <f>H40</f>
        <v>0</v>
      </c>
      <c r="AR17" s="38"/>
      <c r="AS17" s="59"/>
      <c r="AT17" s="36"/>
      <c r="AU17" s="44" t="s">
        <v>16</v>
      </c>
      <c r="AV17" s="190" t="s">
        <v>69</v>
      </c>
      <c r="AW17" s="168"/>
      <c r="AX17" s="168"/>
      <c r="AY17" s="168"/>
      <c r="AZ17" s="168"/>
      <c r="BA17" s="168"/>
      <c r="BB17" s="191"/>
      <c r="BC17" s="81"/>
      <c r="XET17" s="27">
        <v>8.27</v>
      </c>
      <c r="XEU17" s="27">
        <f t="shared" ref="XEU17:XEV32" si="9">XET17*1</f>
        <v>8.27</v>
      </c>
      <c r="XEV17" s="27">
        <f t="shared" si="9"/>
        <v>8.27</v>
      </c>
      <c r="XEW17" s="27">
        <f t="shared" si="1"/>
        <v>82.699999999999989</v>
      </c>
      <c r="XEX17" s="27">
        <f t="shared" si="3"/>
        <v>83</v>
      </c>
      <c r="XFC17" s="27">
        <v>8.5833333333333339</v>
      </c>
      <c r="XFD17" s="27">
        <v>8.8055555555555554</v>
      </c>
    </row>
    <row r="18" spans="1:55 16374:16384" ht="20.25" customHeight="1" thickBot="1" x14ac:dyDescent="0.25">
      <c r="A18" s="167"/>
      <c r="B18" s="12">
        <v>14</v>
      </c>
      <c r="C18" s="12">
        <v>98</v>
      </c>
      <c r="D18" s="12"/>
      <c r="E18" s="12"/>
      <c r="F18" s="12"/>
      <c r="G18" s="12"/>
      <c r="H18" s="13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76" t="s">
        <v>8</v>
      </c>
      <c r="U18" s="77"/>
      <c r="V18" s="78" t="s">
        <v>76</v>
      </c>
      <c r="W18" s="44"/>
      <c r="X18" s="44"/>
      <c r="Y18" s="44"/>
      <c r="Z18" s="44"/>
      <c r="AA18" s="44" t="s">
        <v>22</v>
      </c>
      <c r="AB18" s="44"/>
      <c r="AC18" s="44"/>
      <c r="AD18" s="44"/>
      <c r="AE18" s="44"/>
      <c r="AF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77" t="s">
        <v>8</v>
      </c>
      <c r="AS18" s="78"/>
      <c r="AT18" s="78"/>
      <c r="AV18" s="44"/>
      <c r="AW18" s="44"/>
      <c r="AX18" s="44"/>
      <c r="AY18" s="44" t="s">
        <v>22</v>
      </c>
      <c r="AZ18" s="44"/>
      <c r="BA18" s="44"/>
      <c r="BB18" s="44"/>
      <c r="XET18" s="27">
        <v>9.8000000000000007</v>
      </c>
      <c r="XEU18" s="27">
        <f t="shared" si="9"/>
        <v>9.8000000000000007</v>
      </c>
      <c r="XEV18" s="27">
        <f t="shared" si="9"/>
        <v>9.8000000000000007</v>
      </c>
      <c r="XEW18" s="27">
        <f t="shared" si="1"/>
        <v>98</v>
      </c>
      <c r="XEX18" s="27">
        <f t="shared" si="3"/>
        <v>98</v>
      </c>
      <c r="XFC18" s="27">
        <v>-0.88888888888888751</v>
      </c>
      <c r="XFD18" s="27">
        <v>0</v>
      </c>
    </row>
    <row r="19" spans="1:55 16374:16384" ht="20.25" customHeight="1" x14ac:dyDescent="0.2">
      <c r="A19" s="167"/>
      <c r="B19" s="12">
        <v>15</v>
      </c>
      <c r="C19" s="12">
        <v>97</v>
      </c>
      <c r="D19" s="12"/>
      <c r="E19" s="12"/>
      <c r="F19" s="12"/>
      <c r="G19" s="12"/>
      <c r="H19" s="13"/>
      <c r="I19" s="44"/>
      <c r="N19" s="44"/>
      <c r="O19" s="44"/>
      <c r="P19" s="44"/>
      <c r="Q19" s="44"/>
      <c r="R19" s="44"/>
      <c r="S19" s="44"/>
      <c r="T19" s="44"/>
      <c r="U19" s="44"/>
      <c r="V19" s="80"/>
      <c r="W19" s="44"/>
      <c r="X19" s="164" t="s">
        <v>7</v>
      </c>
      <c r="Y19" s="164"/>
      <c r="Z19" s="164"/>
      <c r="AA19" s="164"/>
      <c r="AB19" s="164"/>
      <c r="AC19" s="164"/>
      <c r="AD19" s="164"/>
      <c r="AE19" s="8"/>
      <c r="AF19" s="8"/>
      <c r="AV19" s="164" t="s">
        <v>7</v>
      </c>
      <c r="AW19" s="164"/>
      <c r="AX19" s="164"/>
      <c r="AY19" s="164"/>
      <c r="AZ19" s="164"/>
      <c r="BA19" s="164"/>
      <c r="BB19" s="164"/>
      <c r="XET19" s="27">
        <v>9.7100000000000009</v>
      </c>
      <c r="XEU19" s="27">
        <f t="shared" si="9"/>
        <v>9.7100000000000009</v>
      </c>
      <c r="XEV19" s="27">
        <f t="shared" si="9"/>
        <v>9.7100000000000009</v>
      </c>
      <c r="XEW19" s="27">
        <f t="shared" si="1"/>
        <v>97.100000000000009</v>
      </c>
      <c r="XEX19" s="27">
        <f t="shared" si="3"/>
        <v>97</v>
      </c>
    </row>
    <row r="20" spans="1:55 16374:16384" ht="20.25" customHeight="1" x14ac:dyDescent="0.2">
      <c r="A20" s="167"/>
      <c r="B20" s="12">
        <v>16</v>
      </c>
      <c r="C20" s="12">
        <v>106</v>
      </c>
      <c r="D20" s="12"/>
      <c r="E20" s="12"/>
      <c r="F20" s="12"/>
      <c r="G20" s="12"/>
      <c r="H20" s="13"/>
      <c r="I20" s="44"/>
      <c r="J20" s="160" t="s">
        <v>11</v>
      </c>
      <c r="K20" s="160"/>
      <c r="L20" s="160"/>
      <c r="M20" s="160"/>
      <c r="W20" s="44"/>
      <c r="X20" s="164"/>
      <c r="Y20" s="164"/>
      <c r="Z20" s="164"/>
      <c r="AA20" s="164"/>
      <c r="AB20" s="164"/>
      <c r="AC20" s="164"/>
      <c r="AD20" s="164"/>
      <c r="AE20" s="8"/>
      <c r="AF20" s="8"/>
      <c r="AH20" s="160" t="s">
        <v>11</v>
      </c>
      <c r="AI20" s="160"/>
      <c r="AJ20" s="160"/>
      <c r="AK20" s="160"/>
      <c r="AV20" s="164"/>
      <c r="AW20" s="164"/>
      <c r="AX20" s="164"/>
      <c r="AY20" s="164"/>
      <c r="AZ20" s="164"/>
      <c r="BA20" s="164"/>
      <c r="BB20" s="164"/>
      <c r="XET20" s="27">
        <v>10.61</v>
      </c>
      <c r="XEU20" s="27">
        <f t="shared" si="9"/>
        <v>10.61</v>
      </c>
      <c r="XEV20" s="27">
        <f t="shared" si="9"/>
        <v>10.61</v>
      </c>
      <c r="XEW20" s="27">
        <f t="shared" si="1"/>
        <v>106.1</v>
      </c>
      <c r="XEX20" s="27">
        <f t="shared" si="3"/>
        <v>106</v>
      </c>
    </row>
    <row r="21" spans="1:55 16374:16384" ht="20.25" customHeight="1" x14ac:dyDescent="0.2">
      <c r="A21" s="166">
        <v>2546</v>
      </c>
      <c r="B21" s="12">
        <v>17</v>
      </c>
      <c r="C21" s="12">
        <v>84</v>
      </c>
      <c r="D21" s="12"/>
      <c r="E21" s="12"/>
      <c r="F21" s="12"/>
      <c r="G21" s="12"/>
      <c r="H21" s="13"/>
      <c r="I21" s="44"/>
      <c r="J21" s="160" t="s">
        <v>12</v>
      </c>
      <c r="K21" s="160"/>
      <c r="L21" s="160"/>
      <c r="M21" s="160"/>
      <c r="N21" s="160"/>
      <c r="O21" s="160"/>
      <c r="P21" s="160"/>
      <c r="Q21" s="160"/>
      <c r="R21" s="160"/>
      <c r="W21" s="44"/>
      <c r="X21" s="164"/>
      <c r="Y21" s="164"/>
      <c r="Z21" s="164"/>
      <c r="AA21" s="164"/>
      <c r="AB21" s="164"/>
      <c r="AC21" s="164"/>
      <c r="AD21" s="164"/>
      <c r="AE21" s="8"/>
      <c r="AF21" s="8"/>
      <c r="AH21" s="160" t="s">
        <v>12</v>
      </c>
      <c r="AI21" s="160"/>
      <c r="AJ21" s="160"/>
      <c r="AK21" s="160"/>
      <c r="AL21" s="160"/>
      <c r="AM21" s="160"/>
      <c r="AN21" s="160"/>
      <c r="AO21" s="160"/>
      <c r="AP21" s="160"/>
      <c r="AV21" s="164"/>
      <c r="AW21" s="164"/>
      <c r="AX21" s="164"/>
      <c r="AY21" s="164"/>
      <c r="AZ21" s="164"/>
      <c r="BA21" s="164"/>
      <c r="BB21" s="164"/>
      <c r="XET21" s="27">
        <v>8.39</v>
      </c>
      <c r="XEU21" s="27">
        <f t="shared" si="9"/>
        <v>8.39</v>
      </c>
      <c r="XEV21" s="27">
        <f t="shared" si="9"/>
        <v>8.39</v>
      </c>
      <c r="XEW21" s="27">
        <f t="shared" si="1"/>
        <v>83.9</v>
      </c>
      <c r="XEX21" s="27">
        <f t="shared" si="3"/>
        <v>84</v>
      </c>
    </row>
    <row r="22" spans="1:55 16374:16384" ht="20.25" customHeight="1" x14ac:dyDescent="0.2">
      <c r="A22" s="167"/>
      <c r="B22" s="12">
        <v>18</v>
      </c>
      <c r="C22" s="12">
        <v>101</v>
      </c>
      <c r="D22" s="12"/>
      <c r="E22" s="12"/>
      <c r="F22" s="12"/>
      <c r="G22" s="12"/>
      <c r="H22" s="13"/>
      <c r="I22" s="44"/>
      <c r="J22" s="160" t="s">
        <v>39</v>
      </c>
      <c r="K22" s="160"/>
      <c r="L22" s="160"/>
      <c r="M22" s="160"/>
      <c r="N22" s="160"/>
      <c r="O22" s="160"/>
      <c r="P22" s="44"/>
      <c r="Q22" s="80"/>
      <c r="R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H22" s="160" t="s">
        <v>39</v>
      </c>
      <c r="AI22" s="160"/>
      <c r="AJ22" s="160"/>
      <c r="AK22" s="160"/>
      <c r="AL22" s="160"/>
      <c r="AM22" s="160"/>
      <c r="AN22" s="44"/>
      <c r="AO22" s="80"/>
      <c r="AP22" s="44"/>
      <c r="XET22" s="27">
        <v>10.14</v>
      </c>
      <c r="XEU22" s="27">
        <f t="shared" si="9"/>
        <v>10.14</v>
      </c>
      <c r="XEV22" s="27">
        <f t="shared" si="9"/>
        <v>10.14</v>
      </c>
      <c r="XEW22" s="27">
        <f t="shared" si="1"/>
        <v>101.4</v>
      </c>
      <c r="XEX22" s="27">
        <f t="shared" si="3"/>
        <v>101</v>
      </c>
    </row>
    <row r="23" spans="1:55 16374:16384" ht="20.25" customHeight="1" thickBot="1" x14ac:dyDescent="0.25">
      <c r="A23" s="167"/>
      <c r="B23" s="12">
        <v>19</v>
      </c>
      <c r="C23" s="12">
        <v>104</v>
      </c>
      <c r="D23" s="12"/>
      <c r="E23" s="12"/>
      <c r="F23" s="12"/>
      <c r="G23" s="12"/>
      <c r="H23" s="13"/>
      <c r="I23" s="44"/>
      <c r="N23" s="44"/>
      <c r="X23" s="44"/>
      <c r="Y23" s="44"/>
      <c r="Z23" s="44"/>
      <c r="AA23" s="80"/>
      <c r="AB23" s="44"/>
      <c r="AC23" s="82"/>
      <c r="AD23" s="44"/>
      <c r="AE23" s="44"/>
      <c r="AF23" s="44"/>
      <c r="AL23" s="44"/>
      <c r="XET23" s="27">
        <v>10.4</v>
      </c>
      <c r="XEU23" s="27">
        <f t="shared" si="9"/>
        <v>10.4</v>
      </c>
      <c r="XEV23" s="27">
        <f t="shared" si="9"/>
        <v>10.4</v>
      </c>
      <c r="XEW23" s="27">
        <f t="shared" si="1"/>
        <v>104</v>
      </c>
      <c r="XEX23" s="27">
        <f t="shared" si="3"/>
        <v>104</v>
      </c>
      <c r="XFC23" s="27">
        <v>0.89990575424540353</v>
      </c>
      <c r="XFD23" s="27">
        <v>0.90161100965482044</v>
      </c>
    </row>
    <row r="24" spans="1:55 16374:16384" ht="20.25" customHeight="1" x14ac:dyDescent="0.2">
      <c r="A24" s="167"/>
      <c r="B24" s="12">
        <v>20</v>
      </c>
      <c r="C24" s="12">
        <v>118</v>
      </c>
      <c r="D24" s="12"/>
      <c r="E24" s="12"/>
      <c r="F24" s="12"/>
      <c r="G24" s="12"/>
      <c r="H24" s="13"/>
      <c r="I24" s="44"/>
      <c r="J24" s="169" t="s">
        <v>6</v>
      </c>
      <c r="K24" s="171"/>
      <c r="L24" s="172"/>
      <c r="M24" s="153" t="s">
        <v>41</v>
      </c>
      <c r="N24" s="153" t="s">
        <v>42</v>
      </c>
      <c r="O24" s="172"/>
      <c r="P24" s="153" t="s">
        <v>43</v>
      </c>
      <c r="U24" s="44"/>
      <c r="V24" s="44"/>
      <c r="W24" s="44"/>
      <c r="X24" s="80"/>
      <c r="Y24" s="44"/>
      <c r="Z24" s="83"/>
      <c r="AA24" s="44"/>
      <c r="AH24" s="169" t="s">
        <v>6</v>
      </c>
      <c r="AI24" s="171"/>
      <c r="AJ24" s="172"/>
      <c r="AK24" s="153" t="s">
        <v>41</v>
      </c>
      <c r="AL24" s="153" t="s">
        <v>42</v>
      </c>
      <c r="AM24" s="172"/>
      <c r="AN24" s="153" t="s">
        <v>43</v>
      </c>
      <c r="XET24" s="27">
        <v>11.84</v>
      </c>
      <c r="XEU24" s="27">
        <f t="shared" si="9"/>
        <v>11.84</v>
      </c>
      <c r="XEV24" s="27">
        <f t="shared" si="9"/>
        <v>11.84</v>
      </c>
      <c r="XEW24" s="27">
        <f t="shared" si="1"/>
        <v>118.4</v>
      </c>
      <c r="XEX24" s="27">
        <f t="shared" ref="XEX24:XEX32" si="10">ROUND(XEW24,0)</f>
        <v>118</v>
      </c>
      <c r="XFC24" s="27">
        <v>1.0386902382522831</v>
      </c>
      <c r="XFD24" s="27">
        <v>1.0406584800810883</v>
      </c>
    </row>
    <row r="25" spans="1:55 16374:16384" ht="20.25" customHeight="1" thickBot="1" x14ac:dyDescent="0.25">
      <c r="A25" s="167">
        <v>2547</v>
      </c>
      <c r="B25" s="12">
        <v>21</v>
      </c>
      <c r="C25" s="12">
        <v>100</v>
      </c>
      <c r="D25" s="12"/>
      <c r="E25" s="12"/>
      <c r="F25" s="12"/>
      <c r="G25" s="12"/>
      <c r="H25" s="13"/>
      <c r="I25" s="44"/>
      <c r="J25" s="170"/>
      <c r="K25" s="177"/>
      <c r="L25" s="178"/>
      <c r="M25" s="154"/>
      <c r="N25" s="154"/>
      <c r="O25" s="178"/>
      <c r="P25" s="154"/>
      <c r="Q25" s="44"/>
      <c r="R25" s="44"/>
      <c r="S25" s="80"/>
      <c r="T25" s="44"/>
      <c r="U25" s="44"/>
      <c r="V25" s="44"/>
      <c r="W25" s="44"/>
      <c r="X25" s="80"/>
      <c r="Y25" s="44"/>
      <c r="Z25" s="82"/>
      <c r="AA25" s="44"/>
      <c r="AH25" s="170"/>
      <c r="AI25" s="177"/>
      <c r="AJ25" s="178"/>
      <c r="AK25" s="154"/>
      <c r="AL25" s="154"/>
      <c r="AM25" s="178"/>
      <c r="AN25" s="154"/>
      <c r="XET25" s="27">
        <v>10</v>
      </c>
      <c r="XEU25" s="27">
        <f t="shared" si="9"/>
        <v>10</v>
      </c>
      <c r="XEV25" s="27">
        <f t="shared" si="9"/>
        <v>10</v>
      </c>
      <c r="XEW25" s="27">
        <f t="shared" si="1"/>
        <v>100</v>
      </c>
      <c r="XEX25" s="27">
        <f t="shared" si="10"/>
        <v>100</v>
      </c>
      <c r="XFC25" s="27">
        <v>0.98196845577337655</v>
      </c>
      <c r="XFD25" s="27">
        <v>0.98382921398409429</v>
      </c>
    </row>
    <row r="26" spans="1:55 16374:16384" ht="20.25" customHeight="1" x14ac:dyDescent="0.2">
      <c r="A26" s="167"/>
      <c r="B26" s="12">
        <v>22</v>
      </c>
      <c r="C26" s="12">
        <v>119</v>
      </c>
      <c r="D26" s="12"/>
      <c r="E26" s="12"/>
      <c r="F26" s="12"/>
      <c r="G26" s="12"/>
      <c r="H26" s="13"/>
      <c r="I26" s="44"/>
      <c r="J26" s="169">
        <v>2542</v>
      </c>
      <c r="K26" s="15">
        <v>1</v>
      </c>
      <c r="L26" s="16">
        <v>55</v>
      </c>
      <c r="M26" s="17">
        <f>L26-$U$14</f>
        <v>55</v>
      </c>
      <c r="N26" s="17">
        <f t="shared" ref="N26:N65" si="11">LN(M26)</f>
        <v>4.0073331852324712</v>
      </c>
      <c r="O26" s="16">
        <f t="shared" ref="O26:O65" si="12">K26^2</f>
        <v>1</v>
      </c>
      <c r="P26" s="17">
        <f t="shared" ref="P26:P65" si="13">K26*N26</f>
        <v>4.0073331852324712</v>
      </c>
      <c r="Y26" s="44"/>
      <c r="Z26" s="44"/>
      <c r="AA26" s="44"/>
      <c r="AH26" s="169">
        <v>2542</v>
      </c>
      <c r="AI26" s="15">
        <v>1</v>
      </c>
      <c r="AJ26" s="16">
        <v>55</v>
      </c>
      <c r="AK26" s="86" t="e">
        <f>AJ26/$AS$14</f>
        <v>#DIV/0!</v>
      </c>
      <c r="AL26" s="86" t="e">
        <f>LN(AK26)</f>
        <v>#DIV/0!</v>
      </c>
      <c r="AM26" s="50">
        <f>AI26^2</f>
        <v>1</v>
      </c>
      <c r="AN26" s="86" t="e">
        <f>AI26*AL26</f>
        <v>#DIV/0!</v>
      </c>
      <c r="XET26" s="27">
        <v>11.85</v>
      </c>
      <c r="XEU26" s="27">
        <f t="shared" si="9"/>
        <v>11.85</v>
      </c>
      <c r="XEV26" s="27">
        <f t="shared" si="9"/>
        <v>11.85</v>
      </c>
      <c r="XEW26" s="27">
        <f t="shared" si="1"/>
        <v>118.5</v>
      </c>
      <c r="XEX26" s="27">
        <f t="shared" si="10"/>
        <v>119</v>
      </c>
      <c r="XFC26" s="27">
        <v>1.0718701808931494</v>
      </c>
      <c r="XFD26" s="27">
        <v>1.0739012962799972</v>
      </c>
    </row>
    <row r="27" spans="1:55 16374:16384" ht="20.25" customHeight="1" x14ac:dyDescent="0.2">
      <c r="A27" s="167"/>
      <c r="B27" s="12">
        <v>23</v>
      </c>
      <c r="C27" s="12">
        <v>117</v>
      </c>
      <c r="D27" s="12"/>
      <c r="E27" s="12"/>
      <c r="F27" s="12"/>
      <c r="G27" s="12"/>
      <c r="H27" s="13"/>
      <c r="I27" s="44"/>
      <c r="J27" s="158"/>
      <c r="K27" s="15">
        <v>2</v>
      </c>
      <c r="L27" s="12">
        <v>58</v>
      </c>
      <c r="M27" s="19">
        <f>L27-$U$15</f>
        <v>58</v>
      </c>
      <c r="N27" s="17">
        <f t="shared" si="11"/>
        <v>4.0604430105464191</v>
      </c>
      <c r="O27" s="12">
        <f t="shared" si="12"/>
        <v>4</v>
      </c>
      <c r="P27" s="17">
        <f t="shared" si="13"/>
        <v>8.1208860210928382</v>
      </c>
      <c r="AH27" s="158"/>
      <c r="AI27" s="15">
        <v>2</v>
      </c>
      <c r="AJ27" s="12">
        <v>58</v>
      </c>
      <c r="AK27" s="87" t="e">
        <f>AJ27/$AS$15</f>
        <v>#DIV/0!</v>
      </c>
      <c r="AL27" s="87" t="e">
        <f t="shared" ref="AL27:AL65" si="14">LN(AK27)</f>
        <v>#DIV/0!</v>
      </c>
      <c r="AM27" s="51">
        <f t="shared" ref="AM27:AM65" si="15">AI27^2</f>
        <v>4</v>
      </c>
      <c r="AN27" s="87" t="e">
        <f t="shared" ref="AN27:AN65" si="16">AI27*AL27</f>
        <v>#DIV/0!</v>
      </c>
      <c r="XET27" s="27">
        <v>11.7</v>
      </c>
      <c r="XEU27" s="27">
        <f t="shared" si="9"/>
        <v>11.7</v>
      </c>
      <c r="XEV27" s="27">
        <f t="shared" si="9"/>
        <v>11.7</v>
      </c>
      <c r="XEW27" s="27">
        <f t="shared" si="1"/>
        <v>117</v>
      </c>
      <c r="XEX27" s="27">
        <f t="shared" si="10"/>
        <v>117</v>
      </c>
      <c r="XFC27" s="27">
        <v>3.9924346291642125</v>
      </c>
      <c r="XFD27" s="27">
        <v>4</v>
      </c>
    </row>
    <row r="28" spans="1:55 16374:16384" ht="20.25" customHeight="1" x14ac:dyDescent="0.2">
      <c r="A28" s="167"/>
      <c r="B28" s="12">
        <v>24</v>
      </c>
      <c r="C28" s="12">
        <v>134</v>
      </c>
      <c r="D28" s="12"/>
      <c r="E28" s="12"/>
      <c r="F28" s="12"/>
      <c r="G28" s="23"/>
      <c r="H28" s="13"/>
      <c r="I28" s="44"/>
      <c r="J28" s="158"/>
      <c r="K28" s="15">
        <v>3</v>
      </c>
      <c r="L28" s="12">
        <v>50</v>
      </c>
      <c r="M28" s="19">
        <f>L28-$U$16</f>
        <v>50</v>
      </c>
      <c r="N28" s="17">
        <f t="shared" si="11"/>
        <v>3.912023005428146</v>
      </c>
      <c r="O28" s="12">
        <f t="shared" si="12"/>
        <v>9</v>
      </c>
      <c r="P28" s="17">
        <f t="shared" si="13"/>
        <v>11.736069016284437</v>
      </c>
      <c r="AH28" s="158"/>
      <c r="AI28" s="15">
        <v>3</v>
      </c>
      <c r="AJ28" s="12">
        <v>50</v>
      </c>
      <c r="AK28" s="87" t="e">
        <f>AJ28/$AS$16</f>
        <v>#DIV/0!</v>
      </c>
      <c r="AL28" s="87" t="e">
        <f t="shared" si="14"/>
        <v>#DIV/0!</v>
      </c>
      <c r="AM28" s="51">
        <f t="shared" si="15"/>
        <v>9</v>
      </c>
      <c r="AN28" s="87" t="e">
        <f t="shared" si="16"/>
        <v>#DIV/0!</v>
      </c>
      <c r="XET28" s="27">
        <v>13.42</v>
      </c>
      <c r="XEU28" s="27">
        <f t="shared" si="9"/>
        <v>13.42</v>
      </c>
      <c r="XEV28" s="27">
        <f t="shared" si="9"/>
        <v>13.42</v>
      </c>
      <c r="XEW28" s="27">
        <f t="shared" si="1"/>
        <v>134.19999999999999</v>
      </c>
      <c r="XEX28" s="27">
        <f t="shared" si="10"/>
        <v>134</v>
      </c>
    </row>
    <row r="29" spans="1:55 16374:16384" ht="20.25" customHeight="1" x14ac:dyDescent="0.2">
      <c r="A29" s="166">
        <v>2548</v>
      </c>
      <c r="B29" s="12">
        <v>25</v>
      </c>
      <c r="C29" s="12">
        <v>112</v>
      </c>
      <c r="D29" s="12"/>
      <c r="E29" s="12"/>
      <c r="F29" s="12"/>
      <c r="G29" s="12"/>
      <c r="H29" s="13"/>
      <c r="I29" s="44"/>
      <c r="J29" s="159"/>
      <c r="K29" s="15">
        <v>4</v>
      </c>
      <c r="L29" s="12">
        <v>60</v>
      </c>
      <c r="M29" s="19">
        <f>L29-$U$17</f>
        <v>60</v>
      </c>
      <c r="N29" s="17">
        <f t="shared" si="11"/>
        <v>4.0943445622221004</v>
      </c>
      <c r="O29" s="12">
        <f t="shared" si="12"/>
        <v>16</v>
      </c>
      <c r="P29" s="17">
        <f t="shared" si="13"/>
        <v>16.377378248888402</v>
      </c>
      <c r="AH29" s="159"/>
      <c r="AI29" s="15">
        <v>4</v>
      </c>
      <c r="AJ29" s="12">
        <v>60</v>
      </c>
      <c r="AK29" s="87" t="e">
        <f>AJ29/$AS$17</f>
        <v>#DIV/0!</v>
      </c>
      <c r="AL29" s="87" t="e">
        <f t="shared" si="14"/>
        <v>#DIV/0!</v>
      </c>
      <c r="AM29" s="51">
        <f t="shared" si="15"/>
        <v>16</v>
      </c>
      <c r="AN29" s="87" t="e">
        <f t="shared" si="16"/>
        <v>#DIV/0!</v>
      </c>
      <c r="XET29" s="27">
        <v>11.2</v>
      </c>
      <c r="XEU29" s="27">
        <f t="shared" si="9"/>
        <v>11.2</v>
      </c>
      <c r="XEV29" s="27">
        <f t="shared" si="9"/>
        <v>11.2</v>
      </c>
      <c r="XEW29" s="27">
        <f t="shared" si="1"/>
        <v>112</v>
      </c>
      <c r="XEX29" s="27">
        <f t="shared" si="10"/>
        <v>112</v>
      </c>
      <c r="XFA29" s="27">
        <v>71.923883573752391</v>
      </c>
      <c r="XFB29" s="27">
        <v>5330</v>
      </c>
      <c r="XFC29" s="27">
        <v>1.3494162021341911E-2</v>
      </c>
      <c r="XFD29" s="27">
        <v>4.0109947721581563</v>
      </c>
    </row>
    <row r="30" spans="1:55 16374:16384" ht="20.25" customHeight="1" x14ac:dyDescent="0.2">
      <c r="A30" s="167"/>
      <c r="B30" s="12">
        <v>26</v>
      </c>
      <c r="C30" s="12">
        <v>136</v>
      </c>
      <c r="D30" s="12"/>
      <c r="E30" s="12"/>
      <c r="F30" s="12"/>
      <c r="G30" s="12"/>
      <c r="H30" s="13"/>
      <c r="I30" s="44"/>
      <c r="J30" s="157">
        <v>2543</v>
      </c>
      <c r="K30" s="15">
        <v>5</v>
      </c>
      <c r="L30" s="12">
        <v>61</v>
      </c>
      <c r="M30" s="17"/>
      <c r="N30" s="17"/>
      <c r="O30" s="16"/>
      <c r="P30" s="17"/>
      <c r="R30" s="137"/>
      <c r="AH30" s="157">
        <v>2543</v>
      </c>
      <c r="AI30" s="15">
        <v>5</v>
      </c>
      <c r="AJ30" s="12">
        <v>61</v>
      </c>
      <c r="AK30" s="87"/>
      <c r="AL30" s="87"/>
      <c r="AM30" s="51"/>
      <c r="AN30" s="87"/>
      <c r="XET30" s="27">
        <v>13.63</v>
      </c>
      <c r="XEU30" s="27">
        <f t="shared" si="9"/>
        <v>13.63</v>
      </c>
      <c r="XEV30" s="27">
        <f t="shared" si="9"/>
        <v>13.63</v>
      </c>
      <c r="XEW30" s="27">
        <f t="shared" si="1"/>
        <v>136.30000000000001</v>
      </c>
      <c r="XEX30" s="27">
        <f t="shared" si="10"/>
        <v>136</v>
      </c>
    </row>
    <row r="31" spans="1:55 16374:16384" ht="20.25" customHeight="1" x14ac:dyDescent="0.2">
      <c r="A31" s="167"/>
      <c r="B31" s="12">
        <v>27</v>
      </c>
      <c r="C31" s="12">
        <v>137</v>
      </c>
      <c r="D31" s="12"/>
      <c r="E31" s="12"/>
      <c r="F31" s="12"/>
      <c r="G31" s="12"/>
      <c r="H31" s="13"/>
      <c r="I31" s="44"/>
      <c r="J31" s="158"/>
      <c r="K31" s="15">
        <v>6</v>
      </c>
      <c r="L31" s="12">
        <v>62</v>
      </c>
      <c r="M31" s="19"/>
      <c r="N31" s="17"/>
      <c r="O31" s="12"/>
      <c r="P31" s="17"/>
      <c r="AH31" s="158"/>
      <c r="AI31" s="15">
        <v>6</v>
      </c>
      <c r="AJ31" s="12">
        <v>62</v>
      </c>
      <c r="AK31" s="87"/>
      <c r="AL31" s="87"/>
      <c r="AM31" s="51"/>
      <c r="AN31" s="87"/>
      <c r="XET31" s="27">
        <v>13.65</v>
      </c>
      <c r="XEU31" s="27">
        <f t="shared" si="9"/>
        <v>13.65</v>
      </c>
      <c r="XEV31" s="27">
        <f t="shared" si="9"/>
        <v>13.65</v>
      </c>
      <c r="XEW31" s="27">
        <f t="shared" si="1"/>
        <v>136.5</v>
      </c>
      <c r="XEX31" s="27">
        <f t="shared" si="10"/>
        <v>137</v>
      </c>
    </row>
    <row r="32" spans="1:55 16374:16384" ht="20.25" customHeight="1" x14ac:dyDescent="0.2">
      <c r="A32" s="167"/>
      <c r="B32" s="12">
        <v>28</v>
      </c>
      <c r="C32" s="12">
        <v>159</v>
      </c>
      <c r="D32" s="12"/>
      <c r="E32" s="12"/>
      <c r="F32" s="12"/>
      <c r="G32" s="12"/>
      <c r="H32" s="13"/>
      <c r="I32" s="44"/>
      <c r="J32" s="158"/>
      <c r="K32" s="15">
        <v>7</v>
      </c>
      <c r="L32" s="12">
        <v>54</v>
      </c>
      <c r="M32" s="19"/>
      <c r="N32" s="17"/>
      <c r="O32" s="12"/>
      <c r="P32" s="17"/>
      <c r="AH32" s="158"/>
      <c r="AI32" s="15">
        <v>7</v>
      </c>
      <c r="AJ32" s="12">
        <v>54</v>
      </c>
      <c r="AK32" s="87"/>
      <c r="AL32" s="87"/>
      <c r="AM32" s="51"/>
      <c r="AN32" s="87"/>
      <c r="XET32" s="27">
        <v>15.93</v>
      </c>
      <c r="XEU32" s="27">
        <f t="shared" si="9"/>
        <v>15.93</v>
      </c>
      <c r="XEV32" s="27">
        <f t="shared" si="9"/>
        <v>15.93</v>
      </c>
      <c r="XEW32" s="27">
        <f t="shared" si="1"/>
        <v>159.30000000000001</v>
      </c>
      <c r="XEX32" s="27">
        <f t="shared" si="10"/>
        <v>159</v>
      </c>
      <c r="XFC32" s="27">
        <v>1.0135856191417207</v>
      </c>
      <c r="XFD32" s="27">
        <v>55.201756429849546</v>
      </c>
    </row>
    <row r="33" spans="1:49 16374:16384" ht="20.25" customHeight="1" x14ac:dyDescent="0.2">
      <c r="A33" s="167">
        <v>2549</v>
      </c>
      <c r="B33" s="12">
        <v>29</v>
      </c>
      <c r="C33" s="12">
        <v>133</v>
      </c>
      <c r="D33" s="12"/>
      <c r="E33" s="12"/>
      <c r="F33" s="12"/>
      <c r="G33" s="12"/>
      <c r="H33" s="13"/>
      <c r="I33" s="44"/>
      <c r="J33" s="159"/>
      <c r="K33" s="15">
        <v>8</v>
      </c>
      <c r="L33" s="12">
        <v>62</v>
      </c>
      <c r="M33" s="19"/>
      <c r="N33" s="17"/>
      <c r="O33" s="12"/>
      <c r="P33" s="17"/>
      <c r="AH33" s="159"/>
      <c r="AI33" s="15">
        <v>8</v>
      </c>
      <c r="AJ33" s="12">
        <v>62</v>
      </c>
      <c r="AK33" s="87"/>
      <c r="AL33" s="87"/>
      <c r="AM33" s="51"/>
      <c r="AN33" s="87"/>
      <c r="XET33" s="27">
        <v>13.33</v>
      </c>
      <c r="XEU33" s="27">
        <f t="shared" ref="XEU33:XEV36" si="17">XET33*1</f>
        <v>13.33</v>
      </c>
      <c r="XEV33" s="27">
        <f t="shared" si="17"/>
        <v>13.33</v>
      </c>
      <c r="XEW33" s="27">
        <f t="shared" ref="XEW33:XEW44" si="18">XEV33*10</f>
        <v>133.30000000000001</v>
      </c>
      <c r="XEX33" s="27">
        <f t="shared" ref="XEX33:XEX44" si="19">ROUND(XEW33,0)</f>
        <v>133</v>
      </c>
    </row>
    <row r="34" spans="1:49 16374:16384" ht="20.25" customHeight="1" x14ac:dyDescent="0.2">
      <c r="A34" s="167"/>
      <c r="B34" s="12">
        <v>30</v>
      </c>
      <c r="C34" s="12">
        <v>161</v>
      </c>
      <c r="D34" s="12"/>
      <c r="E34" s="12"/>
      <c r="F34" s="12"/>
      <c r="G34" s="12"/>
      <c r="H34" s="13"/>
      <c r="I34" s="44"/>
      <c r="J34" s="157">
        <v>2544</v>
      </c>
      <c r="K34" s="15">
        <v>9</v>
      </c>
      <c r="L34" s="12">
        <v>65</v>
      </c>
      <c r="M34" s="17"/>
      <c r="N34" s="17"/>
      <c r="O34" s="16"/>
      <c r="P34" s="17"/>
      <c r="AH34" s="157">
        <v>2544</v>
      </c>
      <c r="AI34" s="15">
        <v>9</v>
      </c>
      <c r="AJ34" s="12">
        <v>65</v>
      </c>
      <c r="AK34" s="87"/>
      <c r="AL34" s="87"/>
      <c r="AM34" s="51"/>
      <c r="AN34" s="87"/>
      <c r="XET34" s="27">
        <v>16.05</v>
      </c>
      <c r="XEU34" s="27">
        <f t="shared" si="17"/>
        <v>16.05</v>
      </c>
      <c r="XEV34" s="27">
        <f t="shared" si="17"/>
        <v>16.05</v>
      </c>
      <c r="XEW34" s="27">
        <f t="shared" si="18"/>
        <v>160.5</v>
      </c>
      <c r="XEX34" s="27">
        <f t="shared" si="19"/>
        <v>161</v>
      </c>
    </row>
    <row r="35" spans="1:49 16374:16384" ht="20.25" customHeight="1" x14ac:dyDescent="0.2">
      <c r="A35" s="167"/>
      <c r="B35" s="12">
        <v>31</v>
      </c>
      <c r="C35" s="12">
        <v>159</v>
      </c>
      <c r="D35" s="12"/>
      <c r="E35" s="12"/>
      <c r="F35" s="12"/>
      <c r="G35" s="12"/>
      <c r="H35" s="13"/>
      <c r="I35" s="44"/>
      <c r="J35" s="158"/>
      <c r="K35" s="15">
        <v>10</v>
      </c>
      <c r="L35" s="12">
        <v>66</v>
      </c>
      <c r="M35" s="19"/>
      <c r="N35" s="17"/>
      <c r="O35" s="12"/>
      <c r="P35" s="17"/>
      <c r="Y35" s="54"/>
      <c r="AH35" s="158"/>
      <c r="AI35" s="15">
        <v>10</v>
      </c>
      <c r="AJ35" s="12">
        <v>66</v>
      </c>
      <c r="AK35" s="87"/>
      <c r="AL35" s="87"/>
      <c r="AM35" s="51"/>
      <c r="AN35" s="87"/>
      <c r="AW35" s="54"/>
      <c r="XET35" s="27">
        <v>15.92</v>
      </c>
      <c r="XEU35" s="27">
        <f t="shared" si="17"/>
        <v>15.92</v>
      </c>
      <c r="XEV35" s="27">
        <f t="shared" si="17"/>
        <v>15.92</v>
      </c>
      <c r="XEW35" s="27">
        <f t="shared" si="18"/>
        <v>159.19999999999999</v>
      </c>
      <c r="XEX35" s="27">
        <f t="shared" si="19"/>
        <v>159</v>
      </c>
    </row>
    <row r="36" spans="1:49 16374:16384" ht="20.25" customHeight="1" x14ac:dyDescent="0.2">
      <c r="A36" s="167"/>
      <c r="B36" s="12">
        <v>32</v>
      </c>
      <c r="C36" s="12">
        <v>182</v>
      </c>
      <c r="D36" s="12"/>
      <c r="E36" s="12"/>
      <c r="F36" s="12"/>
      <c r="G36" s="12"/>
      <c r="H36" s="13"/>
      <c r="I36" s="44"/>
      <c r="J36" s="158"/>
      <c r="K36" s="15">
        <v>11</v>
      </c>
      <c r="L36" s="12">
        <v>56</v>
      </c>
      <c r="M36" s="19"/>
      <c r="N36" s="17"/>
      <c r="O36" s="12"/>
      <c r="P36" s="17"/>
      <c r="AH36" s="158"/>
      <c r="AI36" s="15">
        <v>11</v>
      </c>
      <c r="AJ36" s="12">
        <v>56</v>
      </c>
      <c r="AK36" s="87"/>
      <c r="AL36" s="87"/>
      <c r="AM36" s="51"/>
      <c r="AN36" s="87"/>
      <c r="XET36" s="27">
        <v>18.22</v>
      </c>
      <c r="XEU36" s="27">
        <f t="shared" si="17"/>
        <v>18.22</v>
      </c>
      <c r="XEV36" s="27">
        <f t="shared" si="17"/>
        <v>18.22</v>
      </c>
      <c r="XEW36" s="27">
        <f t="shared" si="18"/>
        <v>182.2</v>
      </c>
      <c r="XEX36" s="27">
        <f t="shared" si="19"/>
        <v>182</v>
      </c>
    </row>
    <row r="37" spans="1:49 16374:16384" ht="20.25" customHeight="1" x14ac:dyDescent="0.2">
      <c r="A37" s="166">
        <v>2550</v>
      </c>
      <c r="B37" s="12">
        <v>33</v>
      </c>
      <c r="C37" s="12">
        <v>167</v>
      </c>
      <c r="D37" s="12"/>
      <c r="E37" s="12"/>
      <c r="F37" s="12"/>
      <c r="G37" s="12"/>
      <c r="H37" s="13"/>
      <c r="I37" s="44"/>
      <c r="J37" s="159"/>
      <c r="K37" s="15">
        <v>12</v>
      </c>
      <c r="L37" s="12">
        <v>65</v>
      </c>
      <c r="M37" s="19"/>
      <c r="N37" s="17"/>
      <c r="O37" s="12"/>
      <c r="P37" s="17"/>
      <c r="AH37" s="159"/>
      <c r="AI37" s="15">
        <v>12</v>
      </c>
      <c r="AJ37" s="12">
        <v>65</v>
      </c>
      <c r="AK37" s="87"/>
      <c r="AL37" s="87"/>
      <c r="AM37" s="51"/>
      <c r="AN37" s="87"/>
      <c r="XET37" s="27">
        <v>14.46</v>
      </c>
      <c r="XEU37" s="27">
        <f>XET37*1.05</f>
        <v>15.183000000000002</v>
      </c>
      <c r="XEV37" s="27">
        <f>XEU37*1.1</f>
        <v>16.701300000000003</v>
      </c>
      <c r="XEW37" s="27">
        <f t="shared" si="18"/>
        <v>167.01300000000003</v>
      </c>
      <c r="XEX37" s="27">
        <f t="shared" si="19"/>
        <v>167</v>
      </c>
    </row>
    <row r="38" spans="1:49 16374:16384" ht="20.25" customHeight="1" x14ac:dyDescent="0.2">
      <c r="A38" s="167"/>
      <c r="B38" s="12">
        <v>34</v>
      </c>
      <c r="C38" s="12">
        <v>202</v>
      </c>
      <c r="D38" s="12"/>
      <c r="E38" s="12"/>
      <c r="F38" s="12"/>
      <c r="G38" s="12"/>
      <c r="H38" s="13"/>
      <c r="I38" s="44"/>
      <c r="J38" s="157">
        <v>2545</v>
      </c>
      <c r="K38" s="15">
        <v>13</v>
      </c>
      <c r="L38" s="12">
        <v>67</v>
      </c>
      <c r="M38" s="17"/>
      <c r="N38" s="17"/>
      <c r="O38" s="16"/>
      <c r="P38" s="17"/>
      <c r="AH38" s="157">
        <v>2545</v>
      </c>
      <c r="AI38" s="15">
        <v>13</v>
      </c>
      <c r="AJ38" s="12">
        <v>67</v>
      </c>
      <c r="AK38" s="87"/>
      <c r="AL38" s="87"/>
      <c r="AM38" s="51"/>
      <c r="AN38" s="87"/>
      <c r="XET38" s="27">
        <v>16.690000000000001</v>
      </c>
      <c r="XEU38" s="27">
        <f t="shared" ref="XEU38:XEV40" si="20">XET38*1.1</f>
        <v>18.359000000000002</v>
      </c>
      <c r="XEV38" s="27">
        <f t="shared" si="20"/>
        <v>20.194900000000004</v>
      </c>
      <c r="XEW38" s="27">
        <f t="shared" si="18"/>
        <v>201.94900000000004</v>
      </c>
      <c r="XEX38" s="27">
        <f t="shared" si="19"/>
        <v>202</v>
      </c>
    </row>
    <row r="39" spans="1:49 16374:16384" ht="20.25" customHeight="1" x14ac:dyDescent="0.2">
      <c r="A39" s="167"/>
      <c r="B39" s="12">
        <v>35</v>
      </c>
      <c r="C39" s="12">
        <v>196</v>
      </c>
      <c r="D39" s="12"/>
      <c r="E39" s="12"/>
      <c r="F39" s="12"/>
      <c r="G39" s="12"/>
      <c r="H39" s="13"/>
      <c r="I39" s="44"/>
      <c r="J39" s="158"/>
      <c r="K39" s="15">
        <v>14</v>
      </c>
      <c r="L39" s="12">
        <v>71</v>
      </c>
      <c r="M39" s="19"/>
      <c r="N39" s="17"/>
      <c r="O39" s="12"/>
      <c r="P39" s="17"/>
      <c r="AH39" s="158"/>
      <c r="AI39" s="15">
        <v>14</v>
      </c>
      <c r="AJ39" s="12">
        <v>71</v>
      </c>
      <c r="AK39" s="87"/>
      <c r="AL39" s="87"/>
      <c r="AM39" s="51"/>
      <c r="AN39" s="87"/>
      <c r="XET39" s="27">
        <v>16.2</v>
      </c>
      <c r="XEU39" s="27">
        <f t="shared" si="20"/>
        <v>17.82</v>
      </c>
      <c r="XEV39" s="27">
        <f t="shared" si="20"/>
        <v>19.602</v>
      </c>
      <c r="XEW39" s="27">
        <f t="shared" si="18"/>
        <v>196.02</v>
      </c>
      <c r="XEX39" s="27">
        <f t="shared" si="19"/>
        <v>196</v>
      </c>
    </row>
    <row r="40" spans="1:49 16374:16384" ht="20.25" customHeight="1" x14ac:dyDescent="0.2">
      <c r="A40" s="167"/>
      <c r="B40" s="12">
        <v>36</v>
      </c>
      <c r="C40" s="12">
        <v>219</v>
      </c>
      <c r="D40" s="12"/>
      <c r="E40" s="12"/>
      <c r="F40" s="12"/>
      <c r="G40" s="12"/>
      <c r="H40" s="13"/>
      <c r="I40" s="44"/>
      <c r="J40" s="158"/>
      <c r="K40" s="15">
        <v>15</v>
      </c>
      <c r="L40" s="12">
        <v>59</v>
      </c>
      <c r="M40" s="19"/>
      <c r="N40" s="17"/>
      <c r="O40" s="12"/>
      <c r="P40" s="17"/>
      <c r="AH40" s="158"/>
      <c r="AI40" s="15">
        <v>15</v>
      </c>
      <c r="AJ40" s="12">
        <v>59</v>
      </c>
      <c r="AK40" s="87"/>
      <c r="AL40" s="87"/>
      <c r="AM40" s="51"/>
      <c r="AN40" s="87"/>
      <c r="XET40" s="27">
        <v>18.12</v>
      </c>
      <c r="XEU40" s="27">
        <f t="shared" si="20"/>
        <v>19.932000000000002</v>
      </c>
      <c r="XEV40" s="27">
        <f t="shared" si="20"/>
        <v>21.925200000000004</v>
      </c>
      <c r="XEW40" s="27">
        <f t="shared" si="18"/>
        <v>219.25200000000004</v>
      </c>
      <c r="XEX40" s="27">
        <f t="shared" si="19"/>
        <v>219</v>
      </c>
      <c r="XFA40" s="27">
        <v>72.849210480123929</v>
      </c>
      <c r="XFB40" s="27">
        <v>5330</v>
      </c>
      <c r="XFC40" s="27">
        <v>1.3667769320848767E-2</v>
      </c>
      <c r="XFD40" s="27">
        <v>4.0115385537282799</v>
      </c>
    </row>
    <row r="41" spans="1:49 16374:16384" ht="20.25" customHeight="1" x14ac:dyDescent="0.2">
      <c r="A41" s="167">
        <v>2551</v>
      </c>
      <c r="B41" s="12">
        <v>37</v>
      </c>
      <c r="C41" s="12">
        <v>199</v>
      </c>
      <c r="D41" s="12"/>
      <c r="E41" s="12"/>
      <c r="F41" s="12"/>
      <c r="G41" s="12"/>
      <c r="H41" s="13"/>
      <c r="I41" s="44"/>
      <c r="J41" s="159"/>
      <c r="K41" s="15">
        <v>16</v>
      </c>
      <c r="L41" s="12">
        <v>72</v>
      </c>
      <c r="M41" s="19"/>
      <c r="N41" s="17"/>
      <c r="O41" s="12"/>
      <c r="P41" s="17"/>
      <c r="AH41" s="159"/>
      <c r="AI41" s="15">
        <v>16</v>
      </c>
      <c r="AJ41" s="12">
        <v>72</v>
      </c>
      <c r="AK41" s="87"/>
      <c r="AL41" s="87"/>
      <c r="AM41" s="51"/>
      <c r="AN41" s="87"/>
      <c r="XET41" s="27">
        <v>15.1</v>
      </c>
      <c r="XEU41" s="27">
        <f>XET41*1.1</f>
        <v>16.61</v>
      </c>
      <c r="XEV41" s="27">
        <f>XEU41*1.2</f>
        <v>19.931999999999999</v>
      </c>
      <c r="XEW41" s="27">
        <f t="shared" si="18"/>
        <v>199.32</v>
      </c>
      <c r="XEX41" s="27">
        <f t="shared" si="19"/>
        <v>199</v>
      </c>
    </row>
    <row r="42" spans="1:49 16374:16384" ht="20.25" customHeight="1" x14ac:dyDescent="0.2">
      <c r="A42" s="167"/>
      <c r="B42" s="12">
        <v>38</v>
      </c>
      <c r="C42" s="12">
        <v>243</v>
      </c>
      <c r="D42" s="35"/>
      <c r="E42" s="35"/>
      <c r="F42" s="35"/>
      <c r="G42" s="35"/>
      <c r="H42" s="36"/>
      <c r="I42" s="44"/>
      <c r="J42" s="157">
        <v>2546</v>
      </c>
      <c r="K42" s="15">
        <v>17</v>
      </c>
      <c r="L42" s="12">
        <v>73</v>
      </c>
      <c r="M42" s="17"/>
      <c r="N42" s="17"/>
      <c r="O42" s="16"/>
      <c r="P42" s="17"/>
      <c r="AH42" s="157">
        <v>2546</v>
      </c>
      <c r="AI42" s="15">
        <v>17</v>
      </c>
      <c r="AJ42" s="12">
        <v>73</v>
      </c>
      <c r="AK42" s="87"/>
      <c r="AL42" s="87"/>
      <c r="AM42" s="51"/>
      <c r="AN42" s="87"/>
      <c r="XET42" s="27">
        <v>16.850000000000001</v>
      </c>
      <c r="XEU42" s="27">
        <f t="shared" ref="XEU42:XEV44" si="21">XET42*1.2</f>
        <v>20.220000000000002</v>
      </c>
      <c r="XEV42" s="27">
        <f t="shared" si="21"/>
        <v>24.264000000000003</v>
      </c>
      <c r="XEW42" s="27">
        <f t="shared" si="18"/>
        <v>242.64000000000004</v>
      </c>
      <c r="XEX42" s="27">
        <f t="shared" si="19"/>
        <v>243</v>
      </c>
    </row>
    <row r="43" spans="1:49 16374:16384" ht="20.25" customHeight="1" x14ac:dyDescent="0.2">
      <c r="A43" s="167"/>
      <c r="B43" s="12">
        <v>39</v>
      </c>
      <c r="C43" s="37">
        <v>242</v>
      </c>
      <c r="D43" s="38"/>
      <c r="E43" s="39"/>
      <c r="F43" s="39"/>
      <c r="G43" s="39"/>
      <c r="H43" s="40"/>
      <c r="I43" s="44"/>
      <c r="J43" s="158"/>
      <c r="K43" s="15">
        <v>18</v>
      </c>
      <c r="L43" s="12">
        <v>77</v>
      </c>
      <c r="M43" s="19"/>
      <c r="N43" s="17"/>
      <c r="O43" s="12"/>
      <c r="P43" s="17"/>
      <c r="AH43" s="158"/>
      <c r="AI43" s="15">
        <v>18</v>
      </c>
      <c r="AJ43" s="12">
        <v>77</v>
      </c>
      <c r="AK43" s="87"/>
      <c r="AL43" s="87"/>
      <c r="AM43" s="51"/>
      <c r="AN43" s="87"/>
      <c r="XET43" s="27">
        <v>16.79</v>
      </c>
      <c r="XEU43" s="27">
        <f t="shared" si="21"/>
        <v>20.148</v>
      </c>
      <c r="XEV43" s="27">
        <f t="shared" si="21"/>
        <v>24.177599999999998</v>
      </c>
      <c r="XEW43" s="27">
        <f t="shared" si="18"/>
        <v>241.77599999999998</v>
      </c>
      <c r="XEX43" s="27">
        <f t="shared" si="19"/>
        <v>242</v>
      </c>
      <c r="XFC43" s="27">
        <v>1.013761600279242</v>
      </c>
      <c r="XFD43" s="27">
        <v>55.231782290649541</v>
      </c>
    </row>
    <row r="44" spans="1:49 16374:16384" ht="20.25" customHeight="1" x14ac:dyDescent="0.2">
      <c r="A44" s="167"/>
      <c r="B44" s="12">
        <v>40</v>
      </c>
      <c r="C44" s="37">
        <v>274</v>
      </c>
      <c r="D44" s="41"/>
      <c r="E44" s="42"/>
      <c r="F44" s="42"/>
      <c r="G44" s="42"/>
      <c r="H44" s="43"/>
      <c r="I44" s="44"/>
      <c r="J44" s="158"/>
      <c r="K44" s="15">
        <v>19</v>
      </c>
      <c r="L44" s="12">
        <v>62</v>
      </c>
      <c r="M44" s="19"/>
      <c r="N44" s="17"/>
      <c r="O44" s="12"/>
      <c r="P44" s="17"/>
      <c r="AH44" s="158"/>
      <c r="AI44" s="15">
        <v>19</v>
      </c>
      <c r="AJ44" s="12">
        <v>62</v>
      </c>
      <c r="AK44" s="87"/>
      <c r="AL44" s="87"/>
      <c r="AM44" s="51"/>
      <c r="AN44" s="87"/>
      <c r="XET44" s="27">
        <v>19.03</v>
      </c>
      <c r="XEU44" s="27">
        <f t="shared" si="21"/>
        <v>22.836000000000002</v>
      </c>
      <c r="XEV44" s="27">
        <f t="shared" si="21"/>
        <v>27.403200000000002</v>
      </c>
      <c r="XEW44" s="27">
        <f t="shared" si="18"/>
        <v>274.03200000000004</v>
      </c>
      <c r="XEX44" s="27">
        <f t="shared" si="19"/>
        <v>274</v>
      </c>
    </row>
    <row r="45" spans="1:49 16374:16384" ht="20.25" customHeight="1" x14ac:dyDescent="0.2">
      <c r="A45" s="44"/>
      <c r="B45" s="44"/>
      <c r="C45" s="44"/>
      <c r="D45" s="44"/>
      <c r="E45" s="44"/>
      <c r="F45" s="44"/>
      <c r="G45" s="44"/>
      <c r="H45" s="44"/>
      <c r="I45" s="44"/>
      <c r="J45" s="159"/>
      <c r="K45" s="15">
        <v>20</v>
      </c>
      <c r="L45" s="12">
        <v>76</v>
      </c>
      <c r="M45" s="19"/>
      <c r="N45" s="17"/>
      <c r="O45" s="12"/>
      <c r="P45" s="17"/>
      <c r="AH45" s="159"/>
      <c r="AI45" s="15">
        <v>20</v>
      </c>
      <c r="AJ45" s="12">
        <v>76</v>
      </c>
      <c r="AK45" s="87"/>
      <c r="AL45" s="87"/>
      <c r="AM45" s="51"/>
      <c r="AN45" s="87"/>
    </row>
    <row r="46" spans="1:49 16374:16384" ht="20.25" customHeight="1" x14ac:dyDescent="0.2">
      <c r="A46" s="44"/>
      <c r="B46" s="44"/>
      <c r="C46" s="44"/>
      <c r="D46" s="44" t="s">
        <v>19</v>
      </c>
      <c r="E46" s="44"/>
      <c r="F46" s="44"/>
      <c r="G46" s="44"/>
      <c r="H46" s="44"/>
      <c r="I46" s="44"/>
      <c r="J46" s="157">
        <v>2547</v>
      </c>
      <c r="K46" s="15">
        <v>21</v>
      </c>
      <c r="L46" s="12">
        <v>76</v>
      </c>
      <c r="M46" s="17"/>
      <c r="N46" s="17"/>
      <c r="O46" s="16"/>
      <c r="P46" s="17"/>
      <c r="R46" s="44"/>
      <c r="S46" s="44"/>
      <c r="T46" s="44"/>
      <c r="U46" s="44"/>
      <c r="V46" s="44"/>
      <c r="W46" s="44"/>
      <c r="X46" s="44"/>
      <c r="Y46" s="44"/>
      <c r="Z46" s="44"/>
      <c r="AA46" s="44"/>
      <c r="AH46" s="157">
        <v>2547</v>
      </c>
      <c r="AI46" s="15">
        <v>21</v>
      </c>
      <c r="AJ46" s="12">
        <v>76</v>
      </c>
      <c r="AK46" s="87"/>
      <c r="AL46" s="87"/>
      <c r="AM46" s="51"/>
      <c r="AN46" s="87"/>
    </row>
    <row r="47" spans="1:49 16374:16384" ht="20.25" customHeight="1" x14ac:dyDescent="0.2">
      <c r="A47" s="44"/>
      <c r="B47" s="44"/>
      <c r="C47" s="44"/>
      <c r="D47" s="45" t="s">
        <v>20</v>
      </c>
      <c r="E47" s="160" t="s">
        <v>38</v>
      </c>
      <c r="F47" s="160"/>
      <c r="G47" s="160"/>
      <c r="H47" s="160"/>
      <c r="I47" s="44"/>
      <c r="J47" s="158"/>
      <c r="K47" s="15">
        <v>22</v>
      </c>
      <c r="L47" s="12">
        <v>80</v>
      </c>
      <c r="M47" s="19"/>
      <c r="N47" s="17"/>
      <c r="O47" s="12"/>
      <c r="P47" s="17"/>
      <c r="R47" s="44"/>
      <c r="S47" s="44"/>
      <c r="T47" s="44"/>
      <c r="U47" s="44"/>
      <c r="V47" s="44"/>
      <c r="W47" s="44"/>
      <c r="X47" s="44"/>
      <c r="Y47" s="44"/>
      <c r="Z47" s="44"/>
      <c r="AA47" s="44"/>
      <c r="AH47" s="158"/>
      <c r="AI47" s="15">
        <v>22</v>
      </c>
      <c r="AJ47" s="12">
        <v>80</v>
      </c>
      <c r="AK47" s="87"/>
      <c r="AL47" s="87"/>
      <c r="AM47" s="51"/>
      <c r="AN47" s="87"/>
    </row>
    <row r="48" spans="1:49 16374:16384" ht="20.25" customHeight="1" x14ac:dyDescent="0.2">
      <c r="A48" s="44"/>
      <c r="B48" s="44"/>
      <c r="C48" s="44"/>
      <c r="D48" s="44"/>
      <c r="E48" s="44"/>
      <c r="F48" s="44"/>
      <c r="G48" s="44"/>
      <c r="H48" s="44"/>
      <c r="I48" s="44"/>
      <c r="J48" s="158"/>
      <c r="K48" s="15">
        <v>23</v>
      </c>
      <c r="L48" s="12">
        <v>66</v>
      </c>
      <c r="M48" s="19"/>
      <c r="N48" s="17"/>
      <c r="O48" s="12"/>
      <c r="P48" s="17"/>
      <c r="R48" s="44"/>
      <c r="S48" s="44"/>
      <c r="T48" s="44"/>
      <c r="U48" s="44"/>
      <c r="V48" s="44"/>
      <c r="W48" s="44"/>
      <c r="X48" s="44"/>
      <c r="Y48" s="44"/>
      <c r="Z48" s="44"/>
      <c r="AA48" s="44"/>
      <c r="AH48" s="158"/>
      <c r="AI48" s="15">
        <v>23</v>
      </c>
      <c r="AJ48" s="12">
        <v>66</v>
      </c>
      <c r="AK48" s="87"/>
      <c r="AL48" s="87"/>
      <c r="AM48" s="51"/>
      <c r="AN48" s="87"/>
    </row>
    <row r="49" spans="1:47" ht="20.25" customHeight="1" x14ac:dyDescent="0.2">
      <c r="A49" s="44"/>
      <c r="B49" s="44"/>
      <c r="C49" s="44"/>
      <c r="D49" s="44"/>
      <c r="E49" s="44"/>
      <c r="F49" s="44"/>
      <c r="G49" s="44"/>
      <c r="H49" s="44"/>
      <c r="I49" s="44"/>
      <c r="J49" s="159"/>
      <c r="K49" s="15">
        <v>24</v>
      </c>
      <c r="L49" s="12">
        <v>82</v>
      </c>
      <c r="M49" s="19"/>
      <c r="N49" s="17"/>
      <c r="O49" s="12"/>
      <c r="P49" s="17"/>
      <c r="R49" s="44"/>
      <c r="S49" s="44"/>
      <c r="T49" s="44"/>
      <c r="U49" s="44"/>
      <c r="V49" s="44"/>
      <c r="W49" s="44"/>
      <c r="X49" s="44"/>
      <c r="Y49" s="44"/>
      <c r="Z49" s="44"/>
      <c r="AA49" s="44"/>
      <c r="AH49" s="159"/>
      <c r="AI49" s="15">
        <v>24</v>
      </c>
      <c r="AJ49" s="12">
        <v>82</v>
      </c>
      <c r="AK49" s="87"/>
      <c r="AL49" s="87"/>
      <c r="AM49" s="51"/>
      <c r="AN49" s="87"/>
    </row>
    <row r="50" spans="1:47" ht="20.25" customHeight="1" x14ac:dyDescent="0.2">
      <c r="A50" s="44"/>
      <c r="B50" s="44"/>
      <c r="C50" s="44"/>
      <c r="D50" s="44"/>
      <c r="E50" s="44"/>
      <c r="F50" s="44"/>
      <c r="G50" s="44"/>
      <c r="H50" s="44"/>
      <c r="I50" s="44"/>
      <c r="J50" s="157">
        <v>2548</v>
      </c>
      <c r="K50" s="15">
        <v>25</v>
      </c>
      <c r="L50" s="12">
        <v>82</v>
      </c>
      <c r="M50" s="17"/>
      <c r="N50" s="17"/>
      <c r="O50" s="16"/>
      <c r="P50" s="17"/>
      <c r="R50" s="44"/>
      <c r="S50" s="44"/>
      <c r="T50" s="44"/>
      <c r="U50" s="44"/>
      <c r="V50" s="44"/>
      <c r="W50" s="44"/>
      <c r="X50" s="44"/>
      <c r="Y50" s="44"/>
      <c r="Z50" s="44"/>
      <c r="AA50" s="44"/>
      <c r="AH50" s="157">
        <v>2548</v>
      </c>
      <c r="AI50" s="15">
        <v>25</v>
      </c>
      <c r="AJ50" s="12">
        <v>82</v>
      </c>
      <c r="AK50" s="87"/>
      <c r="AL50" s="87"/>
      <c r="AM50" s="51"/>
      <c r="AN50" s="87"/>
    </row>
    <row r="51" spans="1:47" ht="20.25" customHeight="1" x14ac:dyDescent="0.2">
      <c r="A51" s="44"/>
      <c r="B51" s="44"/>
      <c r="C51" s="44"/>
      <c r="D51" s="44"/>
      <c r="E51" s="44"/>
      <c r="F51" s="44"/>
      <c r="G51" s="44"/>
      <c r="H51" s="44"/>
      <c r="I51" s="44"/>
      <c r="J51" s="158"/>
      <c r="K51" s="15">
        <v>26</v>
      </c>
      <c r="L51" s="12">
        <v>85</v>
      </c>
      <c r="M51" s="19"/>
      <c r="N51" s="17"/>
      <c r="O51" s="12"/>
      <c r="P51" s="17"/>
      <c r="R51" s="44"/>
      <c r="S51" s="44"/>
      <c r="T51" s="44"/>
      <c r="U51" s="44"/>
      <c r="V51" s="44"/>
      <c r="W51" s="44"/>
      <c r="X51" s="44"/>
      <c r="Y51" s="44"/>
      <c r="Z51" s="44"/>
      <c r="AA51" s="44"/>
      <c r="AH51" s="158"/>
      <c r="AI51" s="15">
        <v>26</v>
      </c>
      <c r="AJ51" s="12">
        <v>85</v>
      </c>
      <c r="AK51" s="87"/>
      <c r="AL51" s="87"/>
      <c r="AM51" s="51"/>
      <c r="AN51" s="87"/>
    </row>
    <row r="52" spans="1:47" ht="20.25" customHeight="1" x14ac:dyDescent="0.2">
      <c r="A52" s="44"/>
      <c r="B52" s="44"/>
      <c r="C52" s="44"/>
      <c r="D52" s="44"/>
      <c r="E52" s="44"/>
      <c r="F52" s="44"/>
      <c r="G52" s="44"/>
      <c r="H52" s="44"/>
      <c r="I52" s="44"/>
      <c r="J52" s="158"/>
      <c r="K52" s="15">
        <v>27</v>
      </c>
      <c r="L52" s="12">
        <v>71</v>
      </c>
      <c r="M52" s="19"/>
      <c r="N52" s="17"/>
      <c r="O52" s="12"/>
      <c r="P52" s="17"/>
      <c r="R52" s="44"/>
      <c r="S52" s="44"/>
      <c r="T52" s="44"/>
      <c r="U52" s="44"/>
      <c r="V52" s="44"/>
      <c r="W52" s="44"/>
      <c r="X52" s="44"/>
      <c r="Y52" s="44"/>
      <c r="Z52" s="44"/>
      <c r="AA52" s="44"/>
      <c r="AH52" s="158"/>
      <c r="AI52" s="15">
        <v>27</v>
      </c>
      <c r="AJ52" s="12">
        <v>71</v>
      </c>
      <c r="AK52" s="87"/>
      <c r="AL52" s="87"/>
      <c r="AM52" s="51"/>
      <c r="AN52" s="87"/>
    </row>
    <row r="53" spans="1:47" ht="20.25" customHeight="1" x14ac:dyDescent="0.2">
      <c r="A53" s="44"/>
      <c r="B53" s="44"/>
      <c r="C53" s="44"/>
      <c r="D53" s="44"/>
      <c r="E53" s="44"/>
      <c r="F53" s="44"/>
      <c r="G53" s="44"/>
      <c r="H53" s="44"/>
      <c r="I53" s="44"/>
      <c r="J53" s="159"/>
      <c r="K53" s="15">
        <v>28</v>
      </c>
      <c r="L53" s="12">
        <v>85</v>
      </c>
      <c r="M53" s="19"/>
      <c r="N53" s="17"/>
      <c r="O53" s="12"/>
      <c r="P53" s="17"/>
      <c r="R53" s="44"/>
      <c r="S53" s="44"/>
      <c r="T53" s="44"/>
      <c r="U53" s="44"/>
      <c r="V53" s="44"/>
      <c r="W53" s="44"/>
      <c r="X53" s="44"/>
      <c r="Y53" s="44"/>
      <c r="Z53" s="44"/>
      <c r="AA53" s="44"/>
      <c r="AH53" s="159"/>
      <c r="AI53" s="15">
        <v>28</v>
      </c>
      <c r="AJ53" s="12">
        <v>85</v>
      </c>
      <c r="AK53" s="87"/>
      <c r="AL53" s="87"/>
      <c r="AM53" s="51"/>
      <c r="AN53" s="87"/>
    </row>
    <row r="54" spans="1:47" ht="20.25" customHeight="1" x14ac:dyDescent="0.2">
      <c r="A54" s="44"/>
      <c r="B54" s="44"/>
      <c r="C54" s="44"/>
      <c r="D54" s="44"/>
      <c r="E54" s="44"/>
      <c r="F54" s="44"/>
      <c r="G54" s="44"/>
      <c r="H54" s="44"/>
      <c r="I54" s="44"/>
      <c r="J54" s="157">
        <v>2549</v>
      </c>
      <c r="K54" s="15">
        <v>29</v>
      </c>
      <c r="L54" s="12">
        <v>85</v>
      </c>
      <c r="M54" s="17"/>
      <c r="N54" s="17"/>
      <c r="O54" s="16"/>
      <c r="P54" s="17"/>
      <c r="R54" s="44"/>
      <c r="S54" s="44"/>
      <c r="T54" s="44"/>
      <c r="U54" s="44"/>
      <c r="V54" s="44"/>
      <c r="W54" s="44"/>
      <c r="X54" s="44"/>
      <c r="Y54" s="44"/>
      <c r="Z54" s="44"/>
      <c r="AA54" s="44"/>
      <c r="AH54" s="157">
        <v>2549</v>
      </c>
      <c r="AI54" s="15">
        <v>29</v>
      </c>
      <c r="AJ54" s="12">
        <v>85</v>
      </c>
      <c r="AK54" s="87"/>
      <c r="AL54" s="87"/>
      <c r="AM54" s="51"/>
      <c r="AN54" s="87"/>
    </row>
    <row r="55" spans="1:47" ht="20.25" customHeight="1" x14ac:dyDescent="0.2">
      <c r="A55" s="44"/>
      <c r="B55" s="44"/>
      <c r="C55" s="44"/>
      <c r="D55" s="44"/>
      <c r="E55" s="44"/>
      <c r="F55" s="44"/>
      <c r="G55" s="44"/>
      <c r="I55" s="44"/>
      <c r="J55" s="158"/>
      <c r="K55" s="15">
        <v>30</v>
      </c>
      <c r="L55" s="12">
        <v>89</v>
      </c>
      <c r="M55" s="19"/>
      <c r="N55" s="17"/>
      <c r="O55" s="12"/>
      <c r="P55" s="17"/>
      <c r="Y55" s="44"/>
      <c r="Z55" s="44"/>
      <c r="AA55" s="44"/>
      <c r="AH55" s="158"/>
      <c r="AI55" s="15">
        <v>30</v>
      </c>
      <c r="AJ55" s="12">
        <v>89</v>
      </c>
      <c r="AK55" s="87"/>
      <c r="AL55" s="87"/>
      <c r="AM55" s="51"/>
      <c r="AN55" s="87"/>
    </row>
    <row r="56" spans="1:47" ht="20.25" customHeight="1" thickBot="1" x14ac:dyDescent="0.25">
      <c r="A56" s="44"/>
      <c r="B56" s="44"/>
      <c r="C56" s="44"/>
      <c r="D56" s="44"/>
      <c r="E56" s="44"/>
      <c r="F56" s="44"/>
      <c r="G56" s="44"/>
      <c r="H56" s="44"/>
      <c r="I56" s="44"/>
      <c r="J56" s="158"/>
      <c r="K56" s="15">
        <v>31</v>
      </c>
      <c r="L56" s="12">
        <v>73</v>
      </c>
      <c r="M56" s="19"/>
      <c r="N56" s="17"/>
      <c r="O56" s="12"/>
      <c r="P56" s="17"/>
      <c r="Y56" s="44"/>
      <c r="Z56" s="44"/>
      <c r="AA56" s="44"/>
      <c r="AH56" s="158"/>
      <c r="AI56" s="15">
        <v>31</v>
      </c>
      <c r="AJ56" s="12">
        <v>73</v>
      </c>
      <c r="AK56" s="87"/>
      <c r="AL56" s="87"/>
      <c r="AM56" s="51"/>
      <c r="AN56" s="87"/>
    </row>
    <row r="57" spans="1:47" ht="20.25" customHeight="1" thickBot="1" x14ac:dyDescent="0.25">
      <c r="A57" s="44"/>
      <c r="B57" s="44"/>
      <c r="C57" s="44"/>
      <c r="D57" s="44"/>
      <c r="E57" s="44"/>
      <c r="F57" s="44"/>
      <c r="G57" s="44"/>
      <c r="H57" s="44"/>
      <c r="I57" s="44"/>
      <c r="J57" s="159"/>
      <c r="K57" s="15">
        <v>32</v>
      </c>
      <c r="L57" s="12">
        <v>89</v>
      </c>
      <c r="M57" s="19"/>
      <c r="N57" s="17"/>
      <c r="O57" s="12"/>
      <c r="P57" s="17"/>
      <c r="R57" s="155" t="s">
        <v>9</v>
      </c>
      <c r="S57" s="156"/>
      <c r="X57" s="44"/>
      <c r="Y57" s="44"/>
      <c r="Z57" s="44"/>
      <c r="AA57" s="44"/>
      <c r="AH57" s="159"/>
      <c r="AI57" s="15">
        <v>32</v>
      </c>
      <c r="AJ57" s="12">
        <v>89</v>
      </c>
      <c r="AK57" s="87"/>
      <c r="AL57" s="87"/>
      <c r="AM57" s="51"/>
      <c r="AN57" s="87"/>
      <c r="AP57" s="155" t="s">
        <v>10</v>
      </c>
      <c r="AQ57" s="156"/>
    </row>
    <row r="58" spans="1:47" ht="20.25" customHeight="1" thickBot="1" x14ac:dyDescent="0.25">
      <c r="A58" s="44"/>
      <c r="B58" s="44"/>
      <c r="C58" s="44"/>
      <c r="D58" s="44"/>
      <c r="E58" s="44"/>
      <c r="F58" s="44"/>
      <c r="G58" s="44"/>
      <c r="H58" s="44"/>
      <c r="I58" s="44"/>
      <c r="J58" s="157">
        <v>2550</v>
      </c>
      <c r="K58" s="15">
        <v>33</v>
      </c>
      <c r="L58" s="12">
        <v>90</v>
      </c>
      <c r="M58" s="17"/>
      <c r="N58" s="17"/>
      <c r="O58" s="97"/>
      <c r="P58" s="17"/>
      <c r="Y58" s="44"/>
      <c r="Z58" s="44"/>
      <c r="AA58" s="44"/>
      <c r="AH58" s="157">
        <v>2550</v>
      </c>
      <c r="AI58" s="15">
        <v>33</v>
      </c>
      <c r="AJ58" s="12">
        <v>90</v>
      </c>
      <c r="AK58" s="87"/>
      <c r="AL58" s="87"/>
      <c r="AM58" s="51"/>
      <c r="AN58" s="87"/>
    </row>
    <row r="59" spans="1:47" ht="20.25" customHeight="1" thickBot="1" x14ac:dyDescent="0.25">
      <c r="A59" s="44"/>
      <c r="B59" s="44"/>
      <c r="C59" s="44"/>
      <c r="D59" s="44"/>
      <c r="E59" s="44"/>
      <c r="F59" s="44"/>
      <c r="G59" s="44"/>
      <c r="H59" s="44"/>
      <c r="I59" s="44"/>
      <c r="J59" s="158"/>
      <c r="K59" s="15">
        <v>34</v>
      </c>
      <c r="L59" s="12">
        <v>80</v>
      </c>
      <c r="M59" s="19"/>
      <c r="N59" s="17"/>
      <c r="O59" s="12"/>
      <c r="P59" s="17"/>
      <c r="T59" s="20"/>
      <c r="U59" s="21"/>
      <c r="V59" s="21"/>
      <c r="W59" s="22"/>
      <c r="X59" s="84"/>
      <c r="Y59" s="44"/>
      <c r="Z59" s="44"/>
      <c r="AA59" s="44"/>
      <c r="AH59" s="158"/>
      <c r="AI59" s="15">
        <v>34</v>
      </c>
      <c r="AJ59" s="12">
        <v>80</v>
      </c>
      <c r="AK59" s="87"/>
      <c r="AL59" s="87"/>
      <c r="AM59" s="51"/>
      <c r="AN59" s="87"/>
      <c r="AQ59" s="136"/>
      <c r="AR59" s="20"/>
      <c r="AS59" s="21"/>
      <c r="AT59" s="21"/>
      <c r="AU59" s="22"/>
    </row>
    <row r="60" spans="1:47" ht="20.25" customHeight="1" x14ac:dyDescent="0.2">
      <c r="A60" s="44"/>
      <c r="B60" s="44"/>
      <c r="C60" s="44"/>
      <c r="D60" s="44"/>
      <c r="E60" s="44"/>
      <c r="F60" s="44"/>
      <c r="G60" s="44"/>
      <c r="H60" s="44"/>
      <c r="I60" s="44"/>
      <c r="J60" s="158"/>
      <c r="K60" s="15">
        <v>35</v>
      </c>
      <c r="L60" s="12">
        <v>78</v>
      </c>
      <c r="M60" s="19"/>
      <c r="N60" s="17"/>
      <c r="O60" s="12"/>
      <c r="P60" s="17"/>
      <c r="T60" s="24"/>
      <c r="U60" s="25"/>
      <c r="V60" s="26"/>
      <c r="W60" s="24"/>
      <c r="Y60" s="44"/>
      <c r="Z60" s="44"/>
      <c r="AA60" s="44"/>
      <c r="AH60" s="158"/>
      <c r="AI60" s="15">
        <v>35</v>
      </c>
      <c r="AJ60" s="12">
        <v>78</v>
      </c>
      <c r="AK60" s="87"/>
      <c r="AL60" s="87"/>
      <c r="AM60" s="51"/>
      <c r="AN60" s="87"/>
      <c r="AR60" s="24"/>
      <c r="AS60" s="25"/>
      <c r="AT60" s="26"/>
      <c r="AU60" s="24"/>
    </row>
    <row r="61" spans="1:47" ht="20.25" customHeight="1" thickBot="1" x14ac:dyDescent="0.25">
      <c r="A61" s="44"/>
      <c r="B61" s="44"/>
      <c r="C61" s="44"/>
      <c r="D61" s="44"/>
      <c r="E61" s="44"/>
      <c r="F61" s="44"/>
      <c r="G61" s="44"/>
      <c r="H61" s="44"/>
      <c r="I61" s="44"/>
      <c r="J61" s="159"/>
      <c r="K61" s="15">
        <v>36</v>
      </c>
      <c r="L61" s="12">
        <v>96</v>
      </c>
      <c r="M61" s="19"/>
      <c r="N61" s="17"/>
      <c r="O61" s="12"/>
      <c r="P61" s="17"/>
      <c r="Y61" s="44"/>
      <c r="Z61" s="44"/>
      <c r="AA61" s="44"/>
      <c r="AH61" s="159"/>
      <c r="AI61" s="15">
        <v>36</v>
      </c>
      <c r="AJ61" s="12">
        <v>96</v>
      </c>
      <c r="AK61" s="87"/>
      <c r="AL61" s="87"/>
      <c r="AM61" s="51"/>
      <c r="AN61" s="87"/>
    </row>
    <row r="62" spans="1:47" ht="20.25" customHeight="1" thickBot="1" x14ac:dyDescent="0.25">
      <c r="A62" s="44"/>
      <c r="B62" s="44"/>
      <c r="C62" s="44"/>
      <c r="D62" s="44"/>
      <c r="E62" s="44"/>
      <c r="F62" s="44"/>
      <c r="G62" s="44"/>
      <c r="H62" s="44"/>
      <c r="I62" s="44"/>
      <c r="J62" s="157">
        <v>2551</v>
      </c>
      <c r="K62" s="15">
        <v>37</v>
      </c>
      <c r="L62" s="12">
        <v>96</v>
      </c>
      <c r="M62" s="17"/>
      <c r="N62" s="17"/>
      <c r="O62" s="16"/>
      <c r="P62" s="17"/>
      <c r="V62" s="28"/>
      <c r="W62" s="29"/>
      <c r="Y62" s="44"/>
      <c r="Z62" s="44"/>
      <c r="AA62" s="44"/>
      <c r="AH62" s="157">
        <v>2551</v>
      </c>
      <c r="AI62" s="15">
        <v>37</v>
      </c>
      <c r="AJ62" s="12">
        <v>96</v>
      </c>
      <c r="AK62" s="87"/>
      <c r="AL62" s="87"/>
      <c r="AM62" s="51"/>
      <c r="AN62" s="87"/>
      <c r="AT62" s="30"/>
      <c r="AU62" s="29"/>
    </row>
    <row r="63" spans="1:47" ht="20.25" customHeight="1" x14ac:dyDescent="0.2">
      <c r="A63" s="44"/>
      <c r="B63" s="44"/>
      <c r="C63" s="44"/>
      <c r="D63" s="44"/>
      <c r="E63" s="44"/>
      <c r="F63" s="44"/>
      <c r="G63" s="44"/>
      <c r="H63" s="44"/>
      <c r="I63" s="44"/>
      <c r="J63" s="158"/>
      <c r="K63" s="15">
        <v>38</v>
      </c>
      <c r="L63" s="12">
        <v>101</v>
      </c>
      <c r="M63" s="19"/>
      <c r="N63" s="17"/>
      <c r="O63" s="12"/>
      <c r="P63" s="17"/>
      <c r="V63" s="31"/>
      <c r="W63" s="31"/>
      <c r="Y63" s="44"/>
      <c r="Z63" s="44"/>
      <c r="AA63" s="44"/>
      <c r="AH63" s="158"/>
      <c r="AI63" s="15">
        <v>38</v>
      </c>
      <c r="AJ63" s="12">
        <v>101</v>
      </c>
      <c r="AK63" s="87"/>
      <c r="AL63" s="87"/>
      <c r="AM63" s="51"/>
      <c r="AN63" s="87"/>
      <c r="AT63" s="31"/>
      <c r="AU63" s="31"/>
    </row>
    <row r="64" spans="1:47" ht="20.25" customHeight="1" x14ac:dyDescent="0.2">
      <c r="A64" s="44"/>
      <c r="B64" s="44"/>
      <c r="C64" s="44"/>
      <c r="D64" s="44"/>
      <c r="E64" s="44"/>
      <c r="F64" s="44"/>
      <c r="G64" s="44"/>
      <c r="H64" s="44"/>
      <c r="I64" s="44"/>
      <c r="J64" s="158"/>
      <c r="K64" s="15">
        <v>39</v>
      </c>
      <c r="L64" s="12">
        <v>83</v>
      </c>
      <c r="M64" s="19"/>
      <c r="N64" s="17"/>
      <c r="O64" s="12"/>
      <c r="P64" s="17"/>
      <c r="Y64" s="44"/>
      <c r="Z64" s="44"/>
      <c r="AA64" s="44"/>
      <c r="AB64" s="44"/>
      <c r="AH64" s="158"/>
      <c r="AI64" s="15">
        <v>39</v>
      </c>
      <c r="AJ64" s="12">
        <v>83</v>
      </c>
      <c r="AK64" s="87"/>
      <c r="AL64" s="87"/>
      <c r="AM64" s="51"/>
      <c r="AN64" s="87"/>
    </row>
    <row r="65" spans="1:48" ht="20.25" customHeight="1" thickBot="1" x14ac:dyDescent="0.25">
      <c r="A65" s="44"/>
      <c r="B65" s="44"/>
      <c r="C65" s="44"/>
      <c r="D65" s="44"/>
      <c r="E65" s="44"/>
      <c r="F65" s="44"/>
      <c r="G65" s="44"/>
      <c r="H65" s="44"/>
      <c r="I65" s="44"/>
      <c r="J65" s="159"/>
      <c r="K65" s="46">
        <v>40</v>
      </c>
      <c r="L65" s="35">
        <v>102</v>
      </c>
      <c r="M65" s="19"/>
      <c r="N65" s="17"/>
      <c r="O65" s="12"/>
      <c r="P65" s="17"/>
      <c r="Y65" s="44"/>
      <c r="Z65" s="44"/>
      <c r="AA65" s="44"/>
      <c r="AB65" s="44"/>
      <c r="AH65" s="159"/>
      <c r="AI65" s="46">
        <v>40</v>
      </c>
      <c r="AJ65" s="35">
        <v>102</v>
      </c>
      <c r="AK65" s="88"/>
      <c r="AL65" s="88"/>
      <c r="AM65" s="52"/>
      <c r="AN65" s="88"/>
    </row>
    <row r="66" spans="1:48" ht="20.25" customHeight="1" thickBot="1" x14ac:dyDescent="0.25">
      <c r="A66" s="44"/>
      <c r="B66" s="44"/>
      <c r="C66" s="44"/>
      <c r="D66" s="44"/>
      <c r="E66" s="44"/>
      <c r="F66" s="44"/>
      <c r="G66" s="44"/>
      <c r="H66" s="44"/>
      <c r="I66" s="44"/>
      <c r="J66" s="53" t="s">
        <v>17</v>
      </c>
      <c r="K66" s="47"/>
      <c r="L66" s="2"/>
      <c r="M66" s="48"/>
      <c r="N66" s="48"/>
      <c r="O66" s="48"/>
      <c r="P66" s="48"/>
      <c r="R66" s="194" t="s">
        <v>24</v>
      </c>
      <c r="S66" s="194"/>
      <c r="T66" s="195"/>
      <c r="U66" s="32" t="s">
        <v>25</v>
      </c>
      <c r="V66" s="33">
        <f>W63</f>
        <v>0</v>
      </c>
      <c r="W66" s="34" t="s">
        <v>40</v>
      </c>
      <c r="X66" s="55"/>
      <c r="AH66" s="53" t="s">
        <v>17</v>
      </c>
      <c r="AI66" s="47"/>
      <c r="AJ66" s="2"/>
      <c r="AK66" s="49"/>
      <c r="AL66" s="49"/>
      <c r="AM66" s="49"/>
      <c r="AN66" s="49"/>
      <c r="AP66" s="194" t="s">
        <v>24</v>
      </c>
      <c r="AQ66" s="194"/>
      <c r="AR66" s="196"/>
      <c r="AS66" s="32" t="s">
        <v>25</v>
      </c>
      <c r="AT66" s="33">
        <f>AU63</f>
        <v>0</v>
      </c>
      <c r="AU66" s="34" t="s">
        <v>40</v>
      </c>
      <c r="AV66" s="55"/>
    </row>
    <row r="67" spans="1:48" x14ac:dyDescent="0.2">
      <c r="A67" s="44"/>
      <c r="B67" s="44"/>
      <c r="C67" s="44"/>
      <c r="D67" s="44"/>
      <c r="E67" s="44"/>
      <c r="F67" s="44"/>
      <c r="G67" s="44"/>
      <c r="H67" s="44"/>
      <c r="I67" s="44"/>
      <c r="AC67" s="44"/>
      <c r="AD67" s="44"/>
      <c r="AE67" s="44"/>
      <c r="AF67" s="44"/>
    </row>
    <row r="68" spans="1:48" x14ac:dyDescent="0.2">
      <c r="A68" s="44"/>
      <c r="B68" s="44"/>
      <c r="C68" s="44"/>
      <c r="D68" s="44"/>
      <c r="E68" s="44"/>
      <c r="F68" s="44"/>
      <c r="G68" s="44"/>
      <c r="H68" s="44"/>
      <c r="I68" s="44"/>
      <c r="AC68" s="44"/>
      <c r="AD68" s="44"/>
      <c r="AE68" s="44"/>
      <c r="AF68" s="44"/>
    </row>
    <row r="69" spans="1:48" x14ac:dyDescent="0.2">
      <c r="A69" s="44"/>
      <c r="B69" s="44"/>
      <c r="C69" s="44"/>
      <c r="D69" s="44"/>
      <c r="E69" s="44"/>
      <c r="F69" s="44"/>
      <c r="G69" s="44"/>
      <c r="H69" s="44"/>
      <c r="I69" s="44"/>
    </row>
    <row r="70" spans="1:48" x14ac:dyDescent="0.2">
      <c r="A70" s="44"/>
      <c r="B70" s="44"/>
      <c r="C70" s="44"/>
      <c r="D70" s="44"/>
      <c r="E70" s="44"/>
      <c r="F70" s="44"/>
      <c r="G70" s="44"/>
      <c r="H70" s="44"/>
      <c r="I70" s="44"/>
    </row>
    <row r="71" spans="1:48" x14ac:dyDescent="0.2">
      <c r="A71" s="44"/>
      <c r="B71" s="44"/>
      <c r="C71" s="44"/>
      <c r="D71" s="44"/>
      <c r="E71" s="44"/>
      <c r="F71" s="44"/>
      <c r="G71" s="44"/>
      <c r="H71" s="44"/>
      <c r="I71" s="44"/>
    </row>
    <row r="72" spans="1:48" x14ac:dyDescent="0.2">
      <c r="A72" s="44"/>
      <c r="B72" s="44"/>
      <c r="C72" s="44"/>
      <c r="D72" s="44"/>
      <c r="E72" s="44"/>
      <c r="F72" s="44"/>
      <c r="G72" s="44"/>
      <c r="H72" s="44"/>
      <c r="I72" s="44"/>
    </row>
    <row r="73" spans="1:48" x14ac:dyDescent="0.2">
      <c r="A73" s="44"/>
      <c r="B73" s="44"/>
      <c r="C73" s="44"/>
      <c r="D73" s="44"/>
      <c r="E73" s="44"/>
      <c r="F73" s="44"/>
      <c r="G73" s="44"/>
      <c r="H73" s="44"/>
      <c r="I73" s="44"/>
    </row>
    <row r="74" spans="1:48" x14ac:dyDescent="0.2">
      <c r="A74" s="44"/>
      <c r="B74" s="44"/>
      <c r="C74" s="44"/>
      <c r="D74" s="44"/>
      <c r="E74" s="44"/>
      <c r="F74" s="44"/>
      <c r="G74" s="44"/>
      <c r="H74" s="44"/>
      <c r="I74" s="44"/>
    </row>
    <row r="1048525" spans="4:40" x14ac:dyDescent="0.2">
      <c r="D1048525" s="27">
        <v>238</v>
      </c>
      <c r="M1048525" s="27">
        <v>73.611111111111114</v>
      </c>
      <c r="N1048525" s="27">
        <v>4.298795980524158</v>
      </c>
      <c r="O1048525" s="27">
        <v>25</v>
      </c>
      <c r="P1048525" s="27">
        <v>21.49397990262079</v>
      </c>
      <c r="AK1048525" s="27">
        <v>67.784876040880775</v>
      </c>
      <c r="AL1048525" s="27">
        <v>4.2163391028195054</v>
      </c>
      <c r="AM1048525" s="27">
        <v>25</v>
      </c>
      <c r="AN1048525" s="27">
        <v>21.081695514097525</v>
      </c>
    </row>
    <row r="1048526" spans="4:40" x14ac:dyDescent="0.2">
      <c r="D1048526" s="27">
        <v>252</v>
      </c>
      <c r="E1048526" s="27">
        <v>490</v>
      </c>
      <c r="F1048526" s="27">
        <v>61.25</v>
      </c>
      <c r="G1048526" s="27">
        <v>-3.25</v>
      </c>
      <c r="H1048526" s="27">
        <v>0.94693877551020411</v>
      </c>
      <c r="M1048526" s="27">
        <v>56.916666666666664</v>
      </c>
      <c r="N1048526" s="27">
        <v>4.0415882097827893</v>
      </c>
      <c r="O1048526" s="27">
        <v>36</v>
      </c>
      <c r="P1048526" s="27">
        <v>24.249529258696736</v>
      </c>
      <c r="AK1048526" s="27">
        <v>59.690558086231938</v>
      </c>
      <c r="AL1048526" s="27">
        <v>4.0891738518810605</v>
      </c>
      <c r="AM1048526" s="27">
        <v>36</v>
      </c>
      <c r="AN1048526" s="27">
        <v>24.535043111286363</v>
      </c>
    </row>
    <row r="1048527" spans="4:40" x14ac:dyDescent="0.2">
      <c r="D1048527" s="27">
        <v>270</v>
      </c>
      <c r="E1048527" s="27">
        <v>522</v>
      </c>
      <c r="F1048527" s="27">
        <v>65.25</v>
      </c>
      <c r="G1048527" s="27">
        <v>2.75</v>
      </c>
      <c r="H1048527" s="27">
        <v>1.0421455938697317</v>
      </c>
      <c r="M1048527" s="27">
        <v>55.944444444444443</v>
      </c>
      <c r="N1048527" s="27">
        <v>4.0243591348223973</v>
      </c>
      <c r="O1048527" s="27">
        <v>49</v>
      </c>
      <c r="P1048527" s="27">
        <v>28.170513943756781</v>
      </c>
      <c r="AK1048527" s="27">
        <v>54.991583163912125</v>
      </c>
      <c r="AL1048527" s="27">
        <v>4.0071801401382521</v>
      </c>
      <c r="AM1048527" s="27">
        <v>49</v>
      </c>
      <c r="AN1048527" s="27">
        <v>28.050260980967764</v>
      </c>
    </row>
    <row r="1048528" spans="4:40" x14ac:dyDescent="0.2">
      <c r="D1048528" s="27">
        <v>285</v>
      </c>
      <c r="E1048528" s="27">
        <v>555</v>
      </c>
      <c r="F1048528" s="27">
        <v>69.375</v>
      </c>
      <c r="G1048528" s="27">
        <v>-4.375</v>
      </c>
      <c r="H1048528" s="27">
        <v>0.93693693693693691</v>
      </c>
      <c r="M1048528" s="27">
        <v>53.416666666666664</v>
      </c>
      <c r="N1048528" s="27">
        <v>3.9781228071326695</v>
      </c>
      <c r="O1048528" s="27">
        <v>64</v>
      </c>
      <c r="P1048528" s="27">
        <v>31.824982457061356</v>
      </c>
      <c r="AK1048528" s="27">
        <v>57.842825656683267</v>
      </c>
      <c r="AL1048528" s="27">
        <v>4.0577294296427748</v>
      </c>
      <c r="AM1048528" s="27">
        <v>64</v>
      </c>
      <c r="AN1048528" s="27">
        <v>32.461835437142199</v>
      </c>
    </row>
    <row r="1048529" spans="4:47" x14ac:dyDescent="0.2">
      <c r="D1048529" s="27">
        <v>297</v>
      </c>
      <c r="E1048529" s="27">
        <v>582</v>
      </c>
      <c r="F1048529" s="27">
        <v>72.75</v>
      </c>
      <c r="G1048529" s="27">
        <v>6.25</v>
      </c>
      <c r="H1048529" s="27">
        <v>1.0859106529209621</v>
      </c>
      <c r="M1048529" s="27">
        <v>77.611111111111114</v>
      </c>
      <c r="N1048529" s="27">
        <v>4.3517106013607973</v>
      </c>
      <c r="O1048529" s="27">
        <v>81</v>
      </c>
      <c r="P1048529" s="27">
        <v>39.165395412247179</v>
      </c>
      <c r="AK1048529" s="27">
        <v>72.229785945200831</v>
      </c>
      <c r="AL1048529" s="27">
        <v>4.2798525085418317</v>
      </c>
      <c r="AM1048529" s="27">
        <v>81</v>
      </c>
      <c r="AN1048529" s="27">
        <v>38.518672576876483</v>
      </c>
    </row>
    <row r="1048530" spans="4:47" x14ac:dyDescent="0.2">
      <c r="D1048530" s="27">
        <v>302</v>
      </c>
      <c r="E1048530" s="27">
        <v>599</v>
      </c>
      <c r="F1048530" s="27">
        <v>74.875</v>
      </c>
      <c r="G1048530" s="27">
        <v>-1.875</v>
      </c>
      <c r="H1048530" s="27">
        <v>0.97495826377295491</v>
      </c>
      <c r="M1048530" s="27">
        <v>60.916666666666664</v>
      </c>
      <c r="N1048530" s="27">
        <v>4.1095068099617782</v>
      </c>
      <c r="O1048530" s="27">
        <v>100</v>
      </c>
      <c r="P1048530" s="27">
        <v>41.095068099617784</v>
      </c>
      <c r="AK1048530" s="27">
        <v>63.541561833730775</v>
      </c>
      <c r="AL1048530" s="27">
        <v>4.1516942088623949</v>
      </c>
      <c r="AM1048530" s="27">
        <v>100</v>
      </c>
      <c r="AN1048530" s="27">
        <v>41.516942088623949</v>
      </c>
    </row>
    <row r="1048531" spans="4:47" x14ac:dyDescent="0.2">
      <c r="D1048531" s="27">
        <v>305</v>
      </c>
      <c r="E1048531" s="27">
        <v>607</v>
      </c>
      <c r="F1048531" s="27">
        <v>75.875</v>
      </c>
      <c r="G1048531" s="27">
        <v>4.125</v>
      </c>
      <c r="H1048531" s="27">
        <v>1.0543657331136738</v>
      </c>
      <c r="M1048531" s="27">
        <v>57.944444444444443</v>
      </c>
      <c r="N1048531" s="27">
        <v>4.0594846971046081</v>
      </c>
      <c r="O1048531" s="27">
        <v>121</v>
      </c>
      <c r="P1048531" s="27">
        <v>44.654331668150689</v>
      </c>
      <c r="AK1048531" s="27">
        <v>57.028308466279242</v>
      </c>
      <c r="AL1048531" s="27">
        <v>4.0435477843091272</v>
      </c>
      <c r="AM1048531" s="27">
        <v>121</v>
      </c>
      <c r="AN1048531" s="27">
        <v>44.479025627400397</v>
      </c>
    </row>
    <row r="1048532" spans="4:47" x14ac:dyDescent="0.2">
      <c r="D1048532" s="27">
        <v>313</v>
      </c>
      <c r="E1048532" s="27">
        <v>618</v>
      </c>
      <c r="F1048532" s="27">
        <v>77.25</v>
      </c>
      <c r="G1048532" s="27">
        <v>-7.25</v>
      </c>
      <c r="H1048532" s="27">
        <v>0.90614886731391586</v>
      </c>
      <c r="M1048532" s="27">
        <v>56.416666666666664</v>
      </c>
      <c r="N1048532" s="27">
        <v>4.0327646231242751</v>
      </c>
      <c r="O1048532" s="27">
        <v>144</v>
      </c>
      <c r="P1048532" s="27">
        <v>48.393175477491297</v>
      </c>
      <c r="AK1048532" s="27">
        <v>60.641672059426007</v>
      </c>
      <c r="AL1048532" s="27">
        <v>4.10498231449332</v>
      </c>
      <c r="AM1048532" s="27">
        <v>144</v>
      </c>
      <c r="AN1048532" s="27">
        <v>49.25978777391984</v>
      </c>
    </row>
    <row r="1048533" spans="4:47" x14ac:dyDescent="0.2">
      <c r="D1048533" s="27">
        <v>325</v>
      </c>
      <c r="E1048533" s="27">
        <v>638</v>
      </c>
      <c r="F1048533" s="85">
        <v>79.75</v>
      </c>
      <c r="G1048533" s="85">
        <v>2.25</v>
      </c>
      <c r="H1048533" s="85">
        <v>1.0282131661442007</v>
      </c>
      <c r="I1048533" s="85"/>
      <c r="J1048533" s="85"/>
      <c r="K1048533" s="85"/>
      <c r="L1048533" s="85"/>
      <c r="M1048533" s="85">
        <v>79.611111111111114</v>
      </c>
      <c r="N1048533" s="85">
        <v>4.3771536699320075</v>
      </c>
      <c r="O1048533" s="27">
        <v>169</v>
      </c>
      <c r="P1048533" s="27">
        <v>56.9029977091161</v>
      </c>
      <c r="AK1048533" s="85">
        <v>74.452240897360852</v>
      </c>
      <c r="AL1048533" s="27">
        <v>4.3101578580371607</v>
      </c>
      <c r="AM1048533" s="27">
        <v>169</v>
      </c>
      <c r="AN1048533" s="27">
        <v>56.03205215448309</v>
      </c>
    </row>
    <row r="1048534" spans="4:47" x14ac:dyDescent="0.2">
      <c r="D1048534" s="27">
        <v>338</v>
      </c>
      <c r="E1048534" s="27">
        <v>663</v>
      </c>
      <c r="F1048534" s="85">
        <v>82.875</v>
      </c>
      <c r="G1048534" s="85">
        <v>-1.875</v>
      </c>
      <c r="H1048534" s="85">
        <v>0.9773755656108597</v>
      </c>
      <c r="I1048534" s="85"/>
      <c r="J1048534" s="85"/>
      <c r="K1048534" s="85"/>
      <c r="L1048534" s="85"/>
      <c r="M1048534" s="85">
        <v>65.916666666666671</v>
      </c>
      <c r="N1048534" s="85">
        <v>4.1883913179796535</v>
      </c>
      <c r="O1048534" s="27">
        <v>196</v>
      </c>
      <c r="P1048534" s="27">
        <v>58.637478451715147</v>
      </c>
      <c r="AK1048534" s="85">
        <v>68.355316518104317</v>
      </c>
      <c r="AL1048534" s="27">
        <v>4.2247193438772843</v>
      </c>
      <c r="AM1048534" s="27">
        <v>196</v>
      </c>
      <c r="AN1048534" s="27">
        <v>59.146070814281984</v>
      </c>
    </row>
    <row r="1048535" spans="4:47" x14ac:dyDescent="0.2">
      <c r="D1048535" s="27">
        <v>354</v>
      </c>
      <c r="E1048535" s="27">
        <v>692</v>
      </c>
      <c r="F1048535" s="85">
        <v>86.5</v>
      </c>
      <c r="G1048535" s="85">
        <v>5.5</v>
      </c>
      <c r="H1048535" s="85">
        <v>1.0635838150289016</v>
      </c>
      <c r="I1048535" s="85"/>
      <c r="J1048535" s="85"/>
      <c r="K1048535" s="85"/>
      <c r="L1048535" s="85"/>
      <c r="M1048535" s="85">
        <v>60.944444444444443</v>
      </c>
      <c r="N1048535" s="85">
        <v>4.1099627023790655</v>
      </c>
      <c r="O1048535" s="27">
        <v>225</v>
      </c>
      <c r="P1048535" s="27">
        <v>61.649440535685983</v>
      </c>
      <c r="AK1048535" s="85">
        <v>60.08339641982991</v>
      </c>
      <c r="AL1048535" s="27">
        <v>4.0957335374796973</v>
      </c>
      <c r="AM1048535" s="27">
        <v>225</v>
      </c>
      <c r="AN1048535" s="27">
        <v>61.436003062195461</v>
      </c>
    </row>
    <row r="1048536" spans="4:47" x14ac:dyDescent="0.2">
      <c r="D1048536" s="27">
        <v>370</v>
      </c>
      <c r="E1048536" s="27">
        <v>724</v>
      </c>
      <c r="F1048536" s="85">
        <v>90.5</v>
      </c>
      <c r="G1048536" s="85">
        <v>-7.5</v>
      </c>
      <c r="H1048536" s="85">
        <v>0.91712707182320441</v>
      </c>
      <c r="I1048536" s="85"/>
      <c r="J1048536" s="85"/>
      <c r="K1048536" s="85"/>
      <c r="L1048536" s="85"/>
      <c r="M1048536" s="85">
        <v>63.416666666666664</v>
      </c>
      <c r="N1048536" s="85">
        <v>4.1497267080736853</v>
      </c>
      <c r="O1048536" s="27">
        <v>256</v>
      </c>
      <c r="P1048536" s="27">
        <v>66.395627329178964</v>
      </c>
      <c r="AK1048536" s="85">
        <v>67.172313665825726</v>
      </c>
      <c r="AL1048536" s="27">
        <v>4.2072611636137385</v>
      </c>
      <c r="AM1048536" s="27">
        <v>256</v>
      </c>
      <c r="AN1048536" s="27">
        <v>67.316178617819816</v>
      </c>
    </row>
    <row r="1048537" spans="4:47" x14ac:dyDescent="0.2">
      <c r="D1048537" s="27">
        <v>384</v>
      </c>
      <c r="E1048537" s="27">
        <v>754</v>
      </c>
      <c r="F1048537" s="85">
        <v>94.25</v>
      </c>
      <c r="G1048537" s="85">
        <v>3.75</v>
      </c>
      <c r="H1048537" s="85">
        <v>1.039787798408488</v>
      </c>
      <c r="I1048537" s="85"/>
      <c r="J1048537" s="85"/>
      <c r="K1048537" s="85"/>
      <c r="L1048537" s="85"/>
      <c r="M1048537" s="85">
        <v>85.611111111111114</v>
      </c>
      <c r="N1048537" s="85">
        <v>4.4498150774239509</v>
      </c>
      <c r="O1048537" s="27">
        <v>289</v>
      </c>
      <c r="P1048537" s="27">
        <v>75.646856316207163</v>
      </c>
      <c r="AK1048537" s="85">
        <v>81.119605753840929</v>
      </c>
      <c r="AL1048537" s="27">
        <v>4.395924679794585</v>
      </c>
      <c r="AM1048537" s="27">
        <v>289</v>
      </c>
      <c r="AN1048537" s="27">
        <v>74.73071955650795</v>
      </c>
    </row>
    <row r="1048538" spans="4:47" x14ac:dyDescent="0.2">
      <c r="D1048538" s="27">
        <v>385</v>
      </c>
      <c r="E1048538" s="27">
        <v>769</v>
      </c>
      <c r="F1048538" s="85">
        <v>96.125</v>
      </c>
      <c r="G1048538" s="85">
        <v>0.875</v>
      </c>
      <c r="H1048538" s="85">
        <v>1.0091027308192457</v>
      </c>
      <c r="I1048538" s="85"/>
      <c r="J1048538" s="85"/>
      <c r="K1048538" s="85"/>
      <c r="L1048538" s="85"/>
      <c r="M1048538" s="85">
        <v>71.916666666666671</v>
      </c>
      <c r="N1048538" s="85">
        <v>4.2755080412954278</v>
      </c>
      <c r="O1048538" s="27">
        <v>324</v>
      </c>
      <c r="P1048538" s="27">
        <v>76.959144743317694</v>
      </c>
      <c r="AK1048538" s="85">
        <v>74.131822139352579</v>
      </c>
      <c r="AL1048538" s="27">
        <v>4.305844888689653</v>
      </c>
      <c r="AM1048538" s="27">
        <v>324</v>
      </c>
      <c r="AN1048538" s="27">
        <v>77.505207996413759</v>
      </c>
    </row>
    <row r="1048539" spans="4:47" x14ac:dyDescent="0.2">
      <c r="D1048539" s="27">
        <v>388</v>
      </c>
      <c r="E1048539" s="27">
        <v>773</v>
      </c>
      <c r="F1048539" s="85">
        <v>96.625</v>
      </c>
      <c r="G1048539" s="85">
        <v>9.375</v>
      </c>
      <c r="H1048539" s="85">
        <v>1.0970245795601552</v>
      </c>
      <c r="I1048539" s="85"/>
      <c r="J1048539" s="85"/>
      <c r="K1048539" s="85"/>
      <c r="L1048539" s="85"/>
      <c r="M1048539" s="85">
        <v>63.944444444444443</v>
      </c>
      <c r="N1048539" s="85">
        <v>4.1580146508257183</v>
      </c>
      <c r="O1048539" s="27">
        <v>361</v>
      </c>
      <c r="P1048539" s="27">
        <v>79.002278365688653</v>
      </c>
      <c r="AK1048539" s="85">
        <v>63.138484373380585</v>
      </c>
      <c r="AL1048539" s="27">
        <v>4.1453304786190692</v>
      </c>
      <c r="AM1048539" s="27">
        <v>361</v>
      </c>
      <c r="AN1048539" s="27">
        <v>78.761279093762312</v>
      </c>
    </row>
    <row r="1048540" spans="4:47" x14ac:dyDescent="0.2">
      <c r="D1048540" s="27">
        <v>395</v>
      </c>
      <c r="E1048540" s="27">
        <v>783</v>
      </c>
      <c r="F1048540" s="85">
        <v>97.875</v>
      </c>
      <c r="G1048540" s="85">
        <v>-13.875</v>
      </c>
      <c r="H1048540" s="85">
        <v>0.85823754789272033</v>
      </c>
      <c r="I1048540" s="85"/>
      <c r="J1048540" s="85"/>
      <c r="K1048540" s="85"/>
      <c r="L1048540" s="85"/>
      <c r="M1048540" s="85">
        <v>67.416666666666671</v>
      </c>
      <c r="N1048540" s="85">
        <v>4.2108922672704914</v>
      </c>
      <c r="O1048540" s="27">
        <v>400</v>
      </c>
      <c r="P1048540" s="27">
        <v>84.217845345409827</v>
      </c>
      <c r="AK1048540" s="85">
        <v>70.904108869482712</v>
      </c>
      <c r="AL1048540" s="27">
        <v>4.2613283848840142</v>
      </c>
      <c r="AM1048540" s="27">
        <v>400</v>
      </c>
      <c r="AN1048540" s="27">
        <v>85.226567697680281</v>
      </c>
    </row>
    <row r="1048541" spans="4:47" x14ac:dyDescent="0.2">
      <c r="D1048541" s="27">
        <v>407</v>
      </c>
      <c r="E1048541" s="27">
        <v>802</v>
      </c>
      <c r="F1048541" s="85">
        <v>100.25</v>
      </c>
      <c r="G1048541" s="85">
        <v>0.75</v>
      </c>
      <c r="H1048541" s="85">
        <v>1.0074812967581048</v>
      </c>
      <c r="I1048541" s="85"/>
      <c r="J1048541" s="85"/>
      <c r="K1048541" s="85"/>
      <c r="L1048541" s="85"/>
      <c r="M1048541" s="85">
        <v>88.611111111111114</v>
      </c>
      <c r="N1048541" s="85">
        <v>4.4842572573227804</v>
      </c>
      <c r="O1048541" s="27">
        <v>441</v>
      </c>
      <c r="P1048541" s="27">
        <v>94.169402403778392</v>
      </c>
      <c r="AK1048541" s="85">
        <v>84.453288182080968</v>
      </c>
      <c r="AL1048541" s="27">
        <v>4.4361985789325251</v>
      </c>
      <c r="AM1048541" s="27">
        <v>441</v>
      </c>
      <c r="AN1048541" s="27">
        <v>93.160170157583025</v>
      </c>
    </row>
    <row r="1048542" spans="4:47" x14ac:dyDescent="0.2">
      <c r="D1048542" s="27">
        <v>423</v>
      </c>
      <c r="E1048542" s="27">
        <v>830</v>
      </c>
      <c r="F1048542" s="85">
        <v>103.75</v>
      </c>
      <c r="G1048542" s="85">
        <v>0.25</v>
      </c>
      <c r="H1048542" s="85">
        <v>1.0024096385542169</v>
      </c>
      <c r="I1048542" s="85"/>
      <c r="J1048542" s="85"/>
      <c r="K1048542" s="85"/>
      <c r="L1048542" s="85"/>
      <c r="M1048542" s="85">
        <v>74.916666666666671</v>
      </c>
      <c r="N1048542" s="85">
        <v>4.3163763846836201</v>
      </c>
      <c r="O1048542" s="27">
        <v>484</v>
      </c>
      <c r="P1048542" s="27">
        <v>94.960280463039638</v>
      </c>
      <c r="AK1048542" s="85">
        <v>77.020074949976703</v>
      </c>
      <c r="AL1048542" s="27">
        <v>4.344066101509851</v>
      </c>
      <c r="AM1048542" s="27">
        <v>484</v>
      </c>
      <c r="AN1048542" s="27">
        <v>95.569454233216717</v>
      </c>
    </row>
    <row r="1048543" spans="4:47" x14ac:dyDescent="0.2">
      <c r="D1048543" s="27">
        <v>441</v>
      </c>
      <c r="E1048543" s="27">
        <v>864</v>
      </c>
      <c r="F1048543" s="85">
        <v>108</v>
      </c>
      <c r="G1048543" s="85">
        <v>10</v>
      </c>
      <c r="H1048543" s="85">
        <v>1.0925925925925926</v>
      </c>
      <c r="I1048543" s="85"/>
      <c r="J1048543" s="85"/>
      <c r="K1048543" s="85"/>
      <c r="L1048543" s="85"/>
      <c r="M1048543" s="85">
        <v>67.944444444444443</v>
      </c>
      <c r="N1048543" s="85">
        <v>4.2186903777910079</v>
      </c>
      <c r="O1048543" s="27">
        <v>529</v>
      </c>
      <c r="P1048543" s="27">
        <v>97.029878689193183</v>
      </c>
      <c r="T1048543" s="27">
        <v>71.923883573752391</v>
      </c>
      <c r="U1048543" s="27">
        <v>5330</v>
      </c>
      <c r="V1048543" s="27">
        <v>1.3494162021341911E-2</v>
      </c>
      <c r="W1048543" s="27">
        <v>4.0109947721581563</v>
      </c>
      <c r="AK1048543" s="85">
        <v>67.211934978114812</v>
      </c>
      <c r="AL1048543" s="27">
        <v>4.2078508356004027</v>
      </c>
      <c r="AM1048543" s="27">
        <v>529</v>
      </c>
      <c r="AN1048543" s="27">
        <v>96.780569218809262</v>
      </c>
      <c r="AR1048543" s="27">
        <v>72.849210480123929</v>
      </c>
      <c r="AS1048543" s="27">
        <v>5330</v>
      </c>
      <c r="AT1048543" s="27">
        <v>1.3667769320848767E-2</v>
      </c>
      <c r="AU1048543" s="27">
        <v>4.0115385537282799</v>
      </c>
    </row>
    <row r="1048544" spans="4:47" x14ac:dyDescent="0.2">
      <c r="D1048544" s="27">
        <v>454</v>
      </c>
      <c r="E1048544" s="27">
        <v>895</v>
      </c>
      <c r="F1048544" s="85">
        <v>111.875</v>
      </c>
      <c r="G1048544" s="85">
        <v>-11.875</v>
      </c>
      <c r="H1048544" s="85">
        <v>0.8938547486033519</v>
      </c>
      <c r="I1048544" s="85"/>
      <c r="J1048544" s="85"/>
      <c r="K1048544" s="85"/>
      <c r="L1048544" s="85"/>
      <c r="M1048544" s="85">
        <v>73.416666666666671</v>
      </c>
      <c r="N1048544" s="85">
        <v>4.2961509761481791</v>
      </c>
      <c r="O1048544" s="27">
        <v>576</v>
      </c>
      <c r="P1048544" s="27">
        <v>103.10762342755629</v>
      </c>
      <c r="AK1048544" s="85">
        <v>76.501801674968192</v>
      </c>
      <c r="AL1048544" s="27">
        <v>4.3373142918619365</v>
      </c>
      <c r="AM1048544" s="27">
        <v>576</v>
      </c>
      <c r="AN1048544" s="27">
        <v>104.09554300468648</v>
      </c>
    </row>
    <row r="1048545" spans="4:47" x14ac:dyDescent="0.2">
      <c r="D1048545" s="27">
        <v>470</v>
      </c>
      <c r="E1048545" s="27">
        <v>924</v>
      </c>
      <c r="F1048545" s="85">
        <v>115.5</v>
      </c>
      <c r="G1048545" s="85">
        <v>3.5</v>
      </c>
      <c r="H1048545" s="85">
        <v>1.0303030303030303</v>
      </c>
      <c r="I1048545" s="85"/>
      <c r="J1048545" s="85"/>
      <c r="K1048545" s="85"/>
      <c r="L1048545" s="85"/>
      <c r="M1048545" s="85">
        <v>94.611111111111114</v>
      </c>
      <c r="N1048545" s="85">
        <v>4.5497749227665238</v>
      </c>
      <c r="O1048545" s="27">
        <v>625</v>
      </c>
      <c r="P1048545" s="27">
        <v>113.74437306916309</v>
      </c>
      <c r="AK1048545" s="85">
        <v>91.120653038561045</v>
      </c>
      <c r="AL1048545" s="27">
        <v>4.5121844859104474</v>
      </c>
      <c r="AM1048545" s="27">
        <v>625</v>
      </c>
      <c r="AN1048545" s="27">
        <v>112.80461214776119</v>
      </c>
    </row>
    <row r="1048546" spans="4:47" x14ac:dyDescent="0.2">
      <c r="D1048546" s="27">
        <v>482</v>
      </c>
      <c r="E1048546" s="27">
        <v>952</v>
      </c>
      <c r="F1048546" s="85">
        <v>119</v>
      </c>
      <c r="G1048546" s="85">
        <v>-2</v>
      </c>
      <c r="H1048546" s="85">
        <v>0.98319327731092432</v>
      </c>
      <c r="I1048546" s="85"/>
      <c r="J1048546" s="85"/>
      <c r="K1048546" s="85"/>
      <c r="L1048546" s="85"/>
      <c r="M1048546" s="85">
        <v>79.916666666666671</v>
      </c>
      <c r="N1048546" s="85">
        <v>4.3809844250954377</v>
      </c>
      <c r="O1048546" s="27">
        <v>676</v>
      </c>
      <c r="P1048546" s="27">
        <v>113.90559505248137</v>
      </c>
      <c r="V1048546" s="27">
        <v>1.0135856191417207</v>
      </c>
      <c r="W1048546" s="27">
        <v>55.201756429849546</v>
      </c>
      <c r="AK1048546" s="85">
        <v>81.833829634350238</v>
      </c>
      <c r="AL1048546" s="27">
        <v>4.4046907233262855</v>
      </c>
      <c r="AM1048546" s="27">
        <v>676</v>
      </c>
      <c r="AN1048546" s="27">
        <v>114.52195880648343</v>
      </c>
      <c r="AT1048546" s="27">
        <v>1.013761600279242</v>
      </c>
      <c r="AU1048546" s="27">
        <v>55.231782290649541</v>
      </c>
    </row>
    <row r="1048547" spans="4:47" x14ac:dyDescent="0.2">
      <c r="D1048547" s="27">
        <v>499</v>
      </c>
      <c r="E1048547" s="27">
        <v>981</v>
      </c>
      <c r="F1048547" s="85">
        <v>122.625</v>
      </c>
      <c r="G1048547" s="85">
        <v>11.375</v>
      </c>
      <c r="H1048547" s="85">
        <v>1.0927624872579</v>
      </c>
      <c r="I1048547" s="85"/>
      <c r="J1048547" s="85"/>
      <c r="K1048547" s="85"/>
      <c r="L1048547" s="85"/>
      <c r="M1048547" s="85">
        <v>72.944444444444443</v>
      </c>
      <c r="N1048547" s="85">
        <v>4.2896981164066315</v>
      </c>
      <c r="O1048547" s="27">
        <v>729</v>
      </c>
      <c r="P1048547" s="27">
        <v>115.82184914297905</v>
      </c>
      <c r="AK1048547" s="85">
        <v>72.303748234032611</v>
      </c>
      <c r="AL1048547" s="27">
        <v>4.280875970615293</v>
      </c>
      <c r="AM1048547" s="27">
        <v>729</v>
      </c>
      <c r="AN1048547" s="27">
        <v>115.58365120661291</v>
      </c>
    </row>
    <row r="1048548" spans="4:47" x14ac:dyDescent="0.2">
      <c r="D1048548" s="27">
        <v>519</v>
      </c>
      <c r="E1048548" s="27">
        <v>1018</v>
      </c>
      <c r="F1048548" s="85">
        <v>127.25</v>
      </c>
      <c r="G1048548" s="85">
        <v>-15.25</v>
      </c>
      <c r="H1048548" s="85">
        <v>0.8801571709233792</v>
      </c>
      <c r="I1048548" s="85"/>
      <c r="J1048548" s="85"/>
      <c r="K1048548" s="85"/>
      <c r="L1048548" s="85"/>
      <c r="M1048548" s="85">
        <v>76.416666666666671</v>
      </c>
      <c r="N1048548" s="85">
        <v>4.3362008224684647</v>
      </c>
      <c r="O1048548" s="27">
        <v>784</v>
      </c>
      <c r="P1048548" s="27">
        <v>121.41362302911702</v>
      </c>
      <c r="AK1048548" s="85">
        <v>79.300648077710932</v>
      </c>
      <c r="AL1048548" s="27">
        <v>4.3732463010879998</v>
      </c>
      <c r="AM1048548" s="27">
        <v>784</v>
      </c>
      <c r="AN1048548" s="27">
        <v>122.450896430464</v>
      </c>
    </row>
    <row r="1048549" spans="4:47" x14ac:dyDescent="0.2">
      <c r="D1048549" s="27">
        <v>544</v>
      </c>
      <c r="E1048549" s="27">
        <v>1063</v>
      </c>
      <c r="F1048549" s="85">
        <v>132.875</v>
      </c>
      <c r="G1048549" s="85">
        <v>3.125</v>
      </c>
      <c r="H1048549" s="85">
        <v>1.0235183443085607</v>
      </c>
      <c r="I1048549" s="85"/>
      <c r="J1048549" s="85"/>
      <c r="K1048549" s="85"/>
      <c r="L1048549" s="85"/>
      <c r="M1048549" s="85">
        <v>97.611111111111114</v>
      </c>
      <c r="N1048549" s="85">
        <v>4.5809913302909324</v>
      </c>
      <c r="O1048549" s="27">
        <v>841</v>
      </c>
      <c r="P1048549" s="27">
        <v>132.84874857843704</v>
      </c>
      <c r="AK1048549" s="85">
        <v>94.454335466801083</v>
      </c>
      <c r="AL1048549" s="27">
        <v>4.5481164951365107</v>
      </c>
      <c r="AM1048549" s="27">
        <v>841</v>
      </c>
      <c r="AN1048549" s="27">
        <v>131.89537835895882</v>
      </c>
    </row>
    <row r="1048550" spans="4:47" x14ac:dyDescent="0.2">
      <c r="D1048550" s="27">
        <v>565</v>
      </c>
      <c r="E1048550" s="27">
        <v>1109</v>
      </c>
      <c r="F1048550" s="27">
        <v>138.625</v>
      </c>
      <c r="G1048550" s="27">
        <v>-1.625</v>
      </c>
      <c r="H1048550" s="27">
        <v>0.98827772768259692</v>
      </c>
      <c r="M1048550" s="27">
        <v>83.916666666666671</v>
      </c>
      <c r="N1048550" s="27">
        <v>4.4298242429305619</v>
      </c>
      <c r="O1048550" s="27">
        <v>900</v>
      </c>
      <c r="P1048550" s="27">
        <v>132.89472728791685</v>
      </c>
      <c r="AK1048550" s="27">
        <v>85.684833381849074</v>
      </c>
      <c r="AL1048550" s="27">
        <v>4.4506758365681085</v>
      </c>
      <c r="AM1048550" s="27">
        <v>900</v>
      </c>
      <c r="AN1048550" s="27">
        <v>133.52027509704325</v>
      </c>
    </row>
    <row r="1048551" spans="4:47" x14ac:dyDescent="0.2">
      <c r="D1048551" s="27">
        <v>590</v>
      </c>
      <c r="E1048551" s="27">
        <v>1155</v>
      </c>
      <c r="F1048551" s="27">
        <v>144.375</v>
      </c>
      <c r="G1048551" s="27">
        <v>14.625</v>
      </c>
      <c r="H1048551" s="27">
        <v>1.1012987012987012</v>
      </c>
      <c r="M1048551" s="27">
        <v>74.944444444444443</v>
      </c>
      <c r="N1048551" s="27">
        <v>4.3167470983115912</v>
      </c>
      <c r="O1048551" s="27">
        <v>961</v>
      </c>
      <c r="P1048551" s="27">
        <v>133.81916004765932</v>
      </c>
      <c r="AK1048551" s="27">
        <v>74.340473536399728</v>
      </c>
      <c r="AL1048551" s="27">
        <v>4.3086555347223685</v>
      </c>
      <c r="AM1048551" s="27">
        <v>961</v>
      </c>
      <c r="AN1048551" s="27">
        <v>133.56832157639343</v>
      </c>
    </row>
    <row r="1048552" spans="4:47" x14ac:dyDescent="0.2">
      <c r="D1048552" s="27">
        <v>612</v>
      </c>
      <c r="E1048552" s="27">
        <v>1202</v>
      </c>
      <c r="F1048552" s="27">
        <v>150.25</v>
      </c>
      <c r="G1048552" s="27">
        <v>-17.25</v>
      </c>
      <c r="H1048552" s="27">
        <v>0.88519134775374375</v>
      </c>
      <c r="M1048552" s="27">
        <v>80.416666666666671</v>
      </c>
      <c r="N1048552" s="27">
        <v>4.3872214515509853</v>
      </c>
      <c r="O1048552" s="27">
        <v>1024</v>
      </c>
      <c r="P1048552" s="27">
        <v>140.39108644963153</v>
      </c>
      <c r="AK1048552" s="27">
        <v>83.032443281367918</v>
      </c>
      <c r="AL1048552" s="27">
        <v>4.4192314143298228</v>
      </c>
      <c r="AM1048552" s="27">
        <v>1024</v>
      </c>
      <c r="AN1048552" s="27">
        <v>141.41540525855433</v>
      </c>
    </row>
    <row r="1048553" spans="4:47" x14ac:dyDescent="0.2">
      <c r="D1048553" s="27">
        <v>635</v>
      </c>
      <c r="E1048553" s="27">
        <v>1247</v>
      </c>
      <c r="F1048553" s="27">
        <v>155.875</v>
      </c>
      <c r="G1048553" s="27">
        <v>5.125</v>
      </c>
      <c r="H1048553" s="27">
        <v>1.0328789093825181</v>
      </c>
      <c r="M1048553" s="27">
        <v>102.61111111111111</v>
      </c>
      <c r="N1048553" s="27">
        <v>4.6309462223030753</v>
      </c>
      <c r="O1048553" s="27">
        <v>1089</v>
      </c>
      <c r="P1048553" s="27">
        <v>152.82122533600148</v>
      </c>
      <c r="AK1048553" s="27">
        <v>100.01047284720114</v>
      </c>
      <c r="AL1048553" s="27">
        <v>4.6052749089764591</v>
      </c>
      <c r="AM1048553" s="27">
        <v>1089</v>
      </c>
      <c r="AN1048553" s="27">
        <v>151.97407199622316</v>
      </c>
    </row>
    <row r="1048554" spans="4:47" x14ac:dyDescent="0.2">
      <c r="D1048554" s="27">
        <v>669</v>
      </c>
      <c r="E1048554" s="27">
        <v>1304</v>
      </c>
      <c r="F1048554" s="27">
        <v>163</v>
      </c>
      <c r="G1048554" s="27">
        <v>-4</v>
      </c>
      <c r="H1048554" s="27">
        <v>0.97546012269938653</v>
      </c>
      <c r="M1048554" s="27">
        <v>74.916666666666671</v>
      </c>
      <c r="N1048554" s="27">
        <v>4.3163763846836201</v>
      </c>
      <c r="O1048554" s="27">
        <v>1156</v>
      </c>
      <c r="P1048554" s="27">
        <v>146.75679707924309</v>
      </c>
      <c r="AK1048554" s="27">
        <v>77.020074949976703</v>
      </c>
      <c r="AL1048554" s="27">
        <v>4.344066101509851</v>
      </c>
      <c r="AM1048554" s="27">
        <v>1156</v>
      </c>
      <c r="AN1048554" s="27">
        <v>147.69824745133494</v>
      </c>
    </row>
    <row r="1048555" spans="4:47" x14ac:dyDescent="0.2">
      <c r="D1048555" s="27">
        <v>710</v>
      </c>
      <c r="E1048555" s="27">
        <v>1379</v>
      </c>
      <c r="F1048555" s="27">
        <v>172.375</v>
      </c>
      <c r="G1048555" s="27">
        <v>9.625</v>
      </c>
      <c r="H1048555" s="27">
        <v>1.0558375634517767</v>
      </c>
      <c r="M1048555" s="27">
        <v>79.944444444444443</v>
      </c>
      <c r="N1048555" s="27">
        <v>4.3813319489912033</v>
      </c>
      <c r="O1048555" s="27">
        <v>1225</v>
      </c>
      <c r="P1048555" s="27">
        <v>153.34661821469211</v>
      </c>
      <c r="AK1048555" s="27">
        <v>79.432286792317512</v>
      </c>
      <c r="AL1048555" s="27">
        <v>4.3749049202635693</v>
      </c>
      <c r="AM1048555" s="27">
        <v>1225</v>
      </c>
      <c r="AN1048555" s="27">
        <v>153.12167220922493</v>
      </c>
    </row>
    <row r="1048556" spans="4:47" x14ac:dyDescent="0.2">
      <c r="D1048556" s="27">
        <v>747</v>
      </c>
      <c r="E1048556" s="27">
        <v>1457</v>
      </c>
      <c r="F1048556" s="27">
        <v>182.125</v>
      </c>
      <c r="G1048556" s="27">
        <v>-15.125</v>
      </c>
      <c r="H1048556" s="27">
        <v>0.91695264241592311</v>
      </c>
      <c r="M1048556" s="27">
        <v>87.416666666666671</v>
      </c>
      <c r="N1048556" s="27">
        <v>4.4706859586082972</v>
      </c>
      <c r="O1048556" s="27">
        <v>1296</v>
      </c>
      <c r="P1048556" s="27">
        <v>160.94469450989871</v>
      </c>
      <c r="AK1048556" s="27">
        <v>89.563084887767644</v>
      </c>
      <c r="AL1048556" s="27">
        <v>4.4949432360655193</v>
      </c>
      <c r="AM1048556" s="27">
        <v>1296</v>
      </c>
      <c r="AN1048556" s="27">
        <v>161.81795649835868</v>
      </c>
    </row>
    <row r="1048557" spans="4:47" x14ac:dyDescent="0.2">
      <c r="D1048557" s="27">
        <v>784</v>
      </c>
      <c r="E1048557" s="27">
        <v>1531</v>
      </c>
      <c r="F1048557" s="27">
        <v>191.375</v>
      </c>
      <c r="G1048557" s="27">
        <v>10.625</v>
      </c>
      <c r="H1048557" s="27">
        <v>1.0555192684519921</v>
      </c>
      <c r="M1048557" s="27">
        <v>108.61111111111111</v>
      </c>
      <c r="N1048557" s="27">
        <v>4.6877737145233018</v>
      </c>
      <c r="O1048557" s="27">
        <v>1369</v>
      </c>
      <c r="P1048557" s="27">
        <v>173.44762743736217</v>
      </c>
      <c r="AK1048557" s="27">
        <v>106.67783770368122</v>
      </c>
      <c r="AL1048557" s="27">
        <v>4.6698134301140302</v>
      </c>
      <c r="AM1048557" s="27">
        <v>1369</v>
      </c>
      <c r="AN1048557" s="27">
        <v>172.78309691421913</v>
      </c>
    </row>
    <row r="1048558" spans="4:47" x14ac:dyDescent="0.2">
      <c r="D1048558" s="27">
        <v>816</v>
      </c>
      <c r="E1048558" s="27">
        <v>1600</v>
      </c>
      <c r="F1048558" s="27">
        <v>200</v>
      </c>
      <c r="G1048558" s="27">
        <v>-4</v>
      </c>
      <c r="H1048558" s="27">
        <v>0.98</v>
      </c>
      <c r="M1048558" s="27">
        <v>95.916666666666671</v>
      </c>
      <c r="N1048558" s="27">
        <v>4.563479758933882</v>
      </c>
      <c r="O1048558" s="27">
        <v>1444</v>
      </c>
      <c r="P1048558" s="27">
        <v>173.41223083948751</v>
      </c>
      <c r="AK1048558" s="27">
        <v>97.237844624345584</v>
      </c>
      <c r="AL1048558" s="27">
        <v>4.5771599836772285</v>
      </c>
      <c r="AM1048558" s="27">
        <v>1444</v>
      </c>
      <c r="AN1048558" s="27">
        <v>173.93207937973469</v>
      </c>
    </row>
    <row r="1048559" spans="4:47" x14ac:dyDescent="0.2">
      <c r="D1048559" s="27">
        <v>857</v>
      </c>
      <c r="E1048559" s="27">
        <v>1673</v>
      </c>
      <c r="F1048559" s="27">
        <v>209.125</v>
      </c>
      <c r="G1048559" s="27">
        <v>9.875</v>
      </c>
      <c r="H1048559" s="27">
        <v>1.0472205618649133</v>
      </c>
      <c r="M1048559" s="27">
        <v>84.944444444444443</v>
      </c>
      <c r="N1048559" s="27">
        <v>4.4419974480328976</v>
      </c>
      <c r="O1048559" s="27">
        <v>1521</v>
      </c>
      <c r="P1048559" s="27">
        <v>173.23790047328302</v>
      </c>
      <c r="AK1048559" s="27">
        <v>84.524100048235297</v>
      </c>
      <c r="AL1048559" s="27">
        <v>4.4370367013705758</v>
      </c>
      <c r="AM1048559" s="27">
        <v>1521</v>
      </c>
      <c r="AN1048559" s="27">
        <v>173.04443135345247</v>
      </c>
    </row>
    <row r="1048560" spans="4:47" x14ac:dyDescent="0.2">
      <c r="D1048560" s="27">
        <v>903</v>
      </c>
      <c r="E1048560" s="27">
        <v>1760</v>
      </c>
      <c r="F1048560" s="27">
        <v>220</v>
      </c>
      <c r="G1048560" s="27">
        <v>-21</v>
      </c>
      <c r="H1048560" s="27">
        <v>0.90454545454545454</v>
      </c>
      <c r="M1048560" s="27">
        <v>93.416666666666671</v>
      </c>
      <c r="N1048560" s="27">
        <v>4.5370697732841601</v>
      </c>
      <c r="O1048560" s="27">
        <v>1600</v>
      </c>
      <c r="P1048560" s="27">
        <v>181.4827909313664</v>
      </c>
      <c r="AK1048560" s="27">
        <v>95.160777693253124</v>
      </c>
      <c r="AL1048560" s="27">
        <v>4.5555678578819538</v>
      </c>
      <c r="AM1048560" s="27">
        <v>1600</v>
      </c>
      <c r="AN1048560" s="27">
        <v>182.22271431527815</v>
      </c>
    </row>
    <row r="1048561" spans="4:40" x14ac:dyDescent="0.2">
      <c r="D1048561" s="27">
        <v>958</v>
      </c>
      <c r="E1048561" s="27">
        <v>1861</v>
      </c>
      <c r="F1048561" s="27">
        <v>232.625</v>
      </c>
      <c r="G1048561" s="27">
        <v>10.375</v>
      </c>
      <c r="H1048561" s="27">
        <v>1.044599677592692</v>
      </c>
      <c r="K1048561" s="27">
        <v>820</v>
      </c>
      <c r="N1048561" s="27">
        <v>171.50500374382662</v>
      </c>
      <c r="O1048561" s="27">
        <v>22140</v>
      </c>
      <c r="P1048561" s="27">
        <v>3587.7764603221976</v>
      </c>
      <c r="AI1048561" s="27">
        <v>820</v>
      </c>
      <c r="AL1048561" s="27">
        <v>171.66911299222718</v>
      </c>
      <c r="AM1048561" s="27">
        <v>22140</v>
      </c>
      <c r="AN1048561" s="27">
        <v>3592.0660268207816</v>
      </c>
    </row>
  </sheetData>
  <mergeCells count="80">
    <mergeCell ref="A1:S1"/>
    <mergeCell ref="X17:AD17"/>
    <mergeCell ref="J20:M20"/>
    <mergeCell ref="J22:O22"/>
    <mergeCell ref="J21:R21"/>
    <mergeCell ref="A2:E2"/>
    <mergeCell ref="J4:L4"/>
    <mergeCell ref="A5:A8"/>
    <mergeCell ref="J7:Q7"/>
    <mergeCell ref="J8:L8"/>
    <mergeCell ref="AH20:AK20"/>
    <mergeCell ref="AH21:AP21"/>
    <mergeCell ref="AH22:AM22"/>
    <mergeCell ref="AS12:AS13"/>
    <mergeCell ref="AT12:AT13"/>
    <mergeCell ref="AV14:BB14"/>
    <mergeCell ref="A13:A16"/>
    <mergeCell ref="X14:AD14"/>
    <mergeCell ref="K12:T12"/>
    <mergeCell ref="A9:A12"/>
    <mergeCell ref="AV16:BB16"/>
    <mergeCell ref="U12:U13"/>
    <mergeCell ref="V12:V13"/>
    <mergeCell ref="AH11:AI11"/>
    <mergeCell ref="AH12:AH13"/>
    <mergeCell ref="AI12:AR12"/>
    <mergeCell ref="J11:K11"/>
    <mergeCell ref="J12:J13"/>
    <mergeCell ref="X15:AD15"/>
    <mergeCell ref="AV17:BB17"/>
    <mergeCell ref="AV15:BB15"/>
    <mergeCell ref="AV19:BB21"/>
    <mergeCell ref="A25:A28"/>
    <mergeCell ref="AJ24:AJ25"/>
    <mergeCell ref="AK24:AK25"/>
    <mergeCell ref="AL24:AL25"/>
    <mergeCell ref="AM24:AM25"/>
    <mergeCell ref="AN24:AN25"/>
    <mergeCell ref="AH24:AH25"/>
    <mergeCell ref="AI24:AI25"/>
    <mergeCell ref="AH26:AH29"/>
    <mergeCell ref="X19:AD21"/>
    <mergeCell ref="A17:A20"/>
    <mergeCell ref="A21:A24"/>
    <mergeCell ref="X16:AD16"/>
    <mergeCell ref="AP66:AR66"/>
    <mergeCell ref="J26:J29"/>
    <mergeCell ref="A29:A32"/>
    <mergeCell ref="E47:H47"/>
    <mergeCell ref="A37:A40"/>
    <mergeCell ref="A41:A44"/>
    <mergeCell ref="A33:A36"/>
    <mergeCell ref="AP57:AQ57"/>
    <mergeCell ref="R57:S57"/>
    <mergeCell ref="J30:J33"/>
    <mergeCell ref="J62:J65"/>
    <mergeCell ref="J58:J61"/>
    <mergeCell ref="J54:J57"/>
    <mergeCell ref="J50:J53"/>
    <mergeCell ref="J46:J49"/>
    <mergeCell ref="J42:J45"/>
    <mergeCell ref="J24:J25"/>
    <mergeCell ref="K24:K25"/>
    <mergeCell ref="L24:L25"/>
    <mergeCell ref="P24:P25"/>
    <mergeCell ref="O24:O25"/>
    <mergeCell ref="N24:N25"/>
    <mergeCell ref="M24:M25"/>
    <mergeCell ref="J38:J41"/>
    <mergeCell ref="J34:J37"/>
    <mergeCell ref="AH30:AH33"/>
    <mergeCell ref="AH34:AH37"/>
    <mergeCell ref="AH38:AH41"/>
    <mergeCell ref="AH62:AH65"/>
    <mergeCell ref="R66:T66"/>
    <mergeCell ref="AH42:AH45"/>
    <mergeCell ref="AH46:AH49"/>
    <mergeCell ref="AH50:AH53"/>
    <mergeCell ref="AH54:AH57"/>
    <mergeCell ref="AH58:AH61"/>
  </mergeCells>
  <conditionalFormatting sqref="A2:E2 J22 J20 AH20">
    <cfRule type="expression" dxfId="45" priority="48">
      <formula>IF($A$1=$A$1,1,0)</formula>
    </cfRule>
  </conditionalFormatting>
  <conditionalFormatting sqref="D47">
    <cfRule type="expression" dxfId="44" priority="142">
      <formula>IF($E$57=$G$55,1,0)</formula>
    </cfRule>
  </conditionalFormatting>
  <conditionalFormatting sqref="D5:H5 E6:H6 D43:H44 L66:M66 K14:K15 T16:T17 AI14:AI15 AR16:AR17">
    <cfRule type="expression" dxfId="43" priority="126">
      <formula>1</formula>
    </cfRule>
  </conditionalFormatting>
  <conditionalFormatting sqref="D6 D7:H42">
    <cfRule type="expression" dxfId="42" priority="88">
      <formula>IF(D6=D1048525,1,0)</formula>
    </cfRule>
  </conditionalFormatting>
  <conditionalFormatting sqref="K5 D6 K66 T60:W60 F2 N66:P66 U14:V18 AS14:AT18 M30:P65 D7:H42 V63:W63 AR60:AU60 AT63:AU63">
    <cfRule type="expression" dxfId="41" priority="346">
      <formula>IF($A$1=$A$1,1,0)</formula>
    </cfRule>
  </conditionalFormatting>
  <conditionalFormatting sqref="A1 J4 J8 J11 AH11 J21 X19 D46">
    <cfRule type="expression" dxfId="40" priority="80">
      <formula>IF($A$1=$A$1,1,0)</formula>
    </cfRule>
  </conditionalFormatting>
  <conditionalFormatting sqref="R57">
    <cfRule type="expression" dxfId="39" priority="74">
      <formula>IF($A$1=$A$1,1,0)</formula>
    </cfRule>
  </conditionalFormatting>
  <conditionalFormatting sqref="AP57">
    <cfRule type="expression" dxfId="38" priority="67">
      <formula>IF($A$1=$A$1,1,0)</formula>
    </cfRule>
  </conditionalFormatting>
  <conditionalFormatting sqref="U66:X66 AS66:AV66">
    <cfRule type="expression" dxfId="37" priority="65">
      <formula>1</formula>
    </cfRule>
  </conditionalFormatting>
  <conditionalFormatting sqref="AP57 B18:AG18 W20:AG22 AU14:BB17 N19:AG19 N23 J20:J22 P22:R22 Q25:AB25 AL23 AH21:AH22 X23:AG23 U24:AB24 J24:P24 T57:W57 AP64:AR64 AC67:AG68 R47:AB54 AP66 R58:W59 J30:Q30 K27:Q29 K31:Q33 J66:R66 K59:Q61 K55:Q57 K51:Q53 K47:Q49 K43:Q45 K39:Q41 K35:Q37 Y55:AB65 J26:Q26 R57 X57:X58 Y26:AB32 Y35:AB35 U66:X66 Y34 R65:X65 R64:T64 AR57:AV57 AP65:AV65 AW34:AW35 AS66:AV66 AW26:AZ32 K63:Q65 B19:I44 A13:A44 A1 T1:AG1 B15:AF17 B13:AG14 AH11:AT18 J34:Q34 J38:Q38 J42:Q42 J50:Q50 J54:Q54 J62:Q62 J58:Q58 A2:AG12 A45:I54 A56:I74 A55:G55 I55 J46:AB46 R60:X63 AP58:AV63">
    <cfRule type="expression" dxfId="36" priority="366">
      <formula>1</formula>
    </cfRule>
  </conditionalFormatting>
  <conditionalFormatting sqref="K66 M30:M65 AI66 AL66:AN66 N30:P66 AK30:AN65">
    <cfRule type="expression" dxfId="35" priority="34">
      <formula>IF(K30=K1048525,1,0)</formula>
    </cfRule>
  </conditionalFormatting>
  <conditionalFormatting sqref="XET5:XFD44">
    <cfRule type="expression" dxfId="34" priority="54">
      <formula>1</formula>
    </cfRule>
  </conditionalFormatting>
  <conditionalFormatting sqref="AV19">
    <cfRule type="expression" dxfId="33" priority="51">
      <formula>IF($A$1=$A$1,1,0)</formula>
    </cfRule>
  </conditionalFormatting>
  <conditionalFormatting sqref="AV18:BB21">
    <cfRule type="expression" dxfId="32" priority="52">
      <formula>1</formula>
    </cfRule>
  </conditionalFormatting>
  <conditionalFormatting sqref="AH22">
    <cfRule type="expression" dxfId="31" priority="47">
      <formula>IF($A$1=$A$1,1,0)</formula>
    </cfRule>
  </conditionalFormatting>
  <conditionalFormatting sqref="AH21">
    <cfRule type="expression" dxfId="30" priority="46">
      <formula>IF($A$1=$A$1,1,0)</formula>
    </cfRule>
  </conditionalFormatting>
  <conditionalFormatting sqref="AH20 AN22:AP22">
    <cfRule type="expression" dxfId="29" priority="141">
      <formula>1</formula>
    </cfRule>
  </conditionalFormatting>
  <conditionalFormatting sqref="AH24:AJ24 AI26:AJ65">
    <cfRule type="expression" dxfId="28" priority="43">
      <formula>1</formula>
    </cfRule>
  </conditionalFormatting>
  <conditionalFormatting sqref="AJ66:AK66">
    <cfRule type="expression" dxfId="27" priority="33">
      <formula>IF($A$1=$A$1,1,0)</formula>
    </cfRule>
  </conditionalFormatting>
  <conditionalFormatting sqref="AI66 AL66:AN66 AK30:AN65">
    <cfRule type="expression" dxfId="26" priority="35">
      <formula>IF($A$1=$A$1,1,0)</formula>
    </cfRule>
  </conditionalFormatting>
  <conditionalFormatting sqref="AH66:AN66">
    <cfRule type="expression" dxfId="25" priority="64">
      <formula>1</formula>
    </cfRule>
  </conditionalFormatting>
  <conditionalFormatting sqref="AH26">
    <cfRule type="expression" dxfId="24" priority="29">
      <formula>1</formula>
    </cfRule>
  </conditionalFormatting>
  <conditionalFormatting sqref="AH30 AH34 AH38 AH42 AH46 AH50 AH54 AH58 AH62">
    <cfRule type="expression" dxfId="23" priority="28">
      <formula>1</formula>
    </cfRule>
  </conditionalFormatting>
  <conditionalFormatting sqref="K5">
    <cfRule type="expression" dxfId="22" priority="337">
      <formula>IF($K$5=$XFD$5,1,0)</formula>
    </cfRule>
  </conditionalFormatting>
  <conditionalFormatting sqref="AS14:AT18">
    <cfRule type="expression" dxfId="21" priority="336">
      <formula>IF(AS14=XFC23,1,0)</formula>
    </cfRule>
  </conditionalFormatting>
  <conditionalFormatting sqref="U14:V18">
    <cfRule type="expression" dxfId="20" priority="332">
      <formula>IF(U14=XFC14,1,0)</formula>
    </cfRule>
  </conditionalFormatting>
  <conditionalFormatting sqref="AR60:AU60 AT63:AU63">
    <cfRule type="expression" dxfId="19" priority="338">
      <formula>IF(AR60=XFA40,1,0)</formula>
    </cfRule>
  </conditionalFormatting>
  <conditionalFormatting sqref="T60:W60 V63:W63">
    <cfRule type="expression" dxfId="18" priority="341">
      <formula>IF(T60=XFA29,1,0)</formula>
    </cfRule>
  </conditionalFormatting>
  <conditionalFormatting sqref="W63">
    <cfRule type="expression" dxfId="17" priority="342">
      <formula>IF(W63=$XFD$32,1,0)</formula>
    </cfRule>
  </conditionalFormatting>
  <conditionalFormatting sqref="AF9:AF66">
    <cfRule type="expression" dxfId="16" priority="27">
      <formula>1</formula>
    </cfRule>
  </conditionalFormatting>
  <conditionalFormatting sqref="R65:X66">
    <cfRule type="expression" dxfId="15" priority="25">
      <formula>IF(OR($V$63:$W$63&lt;&gt;$V$1048546:$W$1048546),1,0)</formula>
    </cfRule>
  </conditionalFormatting>
  <conditionalFormatting sqref="AP65:AV66">
    <cfRule type="expression" dxfId="14" priority="24">
      <formula>IF(OR($AT$63:$AU$63&lt;&gt;$AT$1048546:$AU$1048546),1,0)</formula>
    </cfRule>
  </conditionalFormatting>
  <conditionalFormatting sqref="R57:X64">
    <cfRule type="expression" dxfId="13" priority="23">
      <formula>IF(OR($K$66&lt;&gt;$K$1048561,$N$66:$P$66&lt;&gt;$N$1048561:$P$1048561),1,0)</formula>
    </cfRule>
  </conditionalFormatting>
  <conditionalFormatting sqref="AP57:AV66">
    <cfRule type="expression" dxfId="12" priority="22">
      <formula>IF(OR($AI$66&lt;&gt;$AI$1048561,$AL$1048561:$AN$1048561&lt;&gt;$AL$66:$AN$66),1,0)</formula>
    </cfRule>
  </conditionalFormatting>
  <conditionalFormatting sqref="AK24:AN25 AH26:AH65 J20:V45 J47:V66 J46:S46 U46:V46 W63">
    <cfRule type="expression" dxfId="11" priority="15">
      <formula>IF(OR($U$14:$U$18&lt;&gt;$XFC$14:$XFC$18),1,0)</formula>
    </cfRule>
  </conditionalFormatting>
  <conditionalFormatting sqref="X14:AD21">
    <cfRule type="expression" dxfId="10" priority="20">
      <formula>IF(OR($V$14:$V$18&lt;&gt;$XFD$14:$XFD$18),1,0)</formula>
    </cfRule>
  </conditionalFormatting>
  <conditionalFormatting sqref="AH20:AT66">
    <cfRule type="expression" dxfId="9" priority="14">
      <formula>IF(OR($AS$14:$AS$18&lt;&gt;$XFC$23:$XFC$27),1,0)</formula>
    </cfRule>
  </conditionalFormatting>
  <conditionalFormatting sqref="AV14:BB21">
    <cfRule type="expression" dxfId="8" priority="16">
      <formula>IF(OR($AT$14:$AT$18&lt;&gt;$XFD$23:$XFD$27),1,0)</formula>
    </cfRule>
  </conditionalFormatting>
  <conditionalFormatting sqref="J7:BB45 J46:S46 U46:BB46 J47:BB66">
    <cfRule type="expression" dxfId="7" priority="11">
      <formula>IF(OR($D$6:$D$42&lt;&gt;$D$1048525:$D$1048561,$E$1048526:$H$1048561&lt;&gt;$E$7:$H$42),1,0)</formula>
    </cfRule>
  </conditionalFormatting>
  <conditionalFormatting sqref="AH30 AH26 AH34 AH38 AH42 AH46 AH50 AH54 AH58 AH62">
    <cfRule type="expression" dxfId="6" priority="19">
      <formula>1</formula>
    </cfRule>
  </conditionalFormatting>
  <conditionalFormatting sqref="D4:H44">
    <cfRule type="expression" dxfId="5" priority="7">
      <formula>IF($K$5&lt;&gt;$XFD$5,1,0)</formula>
    </cfRule>
  </conditionalFormatting>
  <conditionalFormatting sqref="AQ59:AS59">
    <cfRule type="expression" dxfId="4" priority="6">
      <formula>IF(OR($K$66&lt;&gt;$K$1048561,$N$66:$P$66&lt;&gt;$N$1048561:$P$1048561),1,0)</formula>
    </cfRule>
  </conditionalFormatting>
  <conditionalFormatting sqref="AQ59:AS59">
    <cfRule type="expression" dxfId="3" priority="5">
      <formula>IF(OR($U$14:$U$18&lt;&gt;$XFC$14:$XFC$18),1,0)</formula>
    </cfRule>
  </conditionalFormatting>
  <conditionalFormatting sqref="AR60:AU60">
    <cfRule type="expression" dxfId="2" priority="3">
      <formula>IF(OR($K$66&lt;&gt;$K$1048561,$N$66:$P$66&lt;&gt;$N$1048561:$P$1048561),1,0)</formula>
    </cfRule>
  </conditionalFormatting>
  <conditionalFormatting sqref="AR60:AT60">
    <cfRule type="expression" dxfId="1" priority="2">
      <formula>IF(OR($U$14:$U$18&lt;&gt;$XFC$14:$XFC$18),1,0)</formula>
    </cfRule>
  </conditionalFormatting>
  <conditionalFormatting sqref="D1048525:AN1048561">
    <cfRule type="expression" dxfId="0" priority="1">
      <formula>1</formula>
    </cfRule>
  </conditionalFormatting>
  <dataValidations disablePrompts="1" count="1">
    <dataValidation allowBlank="1" showInputMessage="1" showErrorMessage="1" prompt="   4" sqref="L5"/>
  </dataValidations>
  <pageMargins left="0.7" right="0.7" top="0.75" bottom="0.75" header="0.3" footer="0.3"/>
  <ignoredErrors>
    <ignoredError sqref="AK26:AN29" evalError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ข้อ 1 กรณีแนวโน้ม Linear</vt:lpstr>
      <vt:lpstr>ข้อ 2 กรณีแนวโน้ม Quadratic</vt:lpstr>
      <vt:lpstr>ข้อ 3 กรณีแนวโน้ม Exponential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frank_notebook_acer</dc:creator>
  <cp:lastModifiedBy>frank_notebook_acer</cp:lastModifiedBy>
  <dcterms:created xsi:type="dcterms:W3CDTF">2017-03-29T08:42:25Z</dcterms:created>
  <dcterms:modified xsi:type="dcterms:W3CDTF">2017-05-23T14:49:57Z</dcterms:modified>
</cp:coreProperties>
</file>